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35" windowWidth="15300" windowHeight="8430" firstSheet="3" activeTab="3"/>
  </bookViews>
  <sheets>
    <sheet name="generala" sheetId="8" r:id="rId1"/>
    <sheet name="IULIE2019" sheetId="32" r:id="rId2"/>
    <sheet name="ST FUNCTII MART.2019(3)" sheetId="33" r:id="rId3"/>
    <sheet name="Septembrie " sheetId="37" r:id="rId4"/>
  </sheets>
  <calcPr calcId="145621"/>
</workbook>
</file>

<file path=xl/calcChain.xml><?xml version="1.0" encoding="utf-8"?>
<calcChain xmlns="http://schemas.openxmlformats.org/spreadsheetml/2006/main">
  <c r="N33" i="32" l="1"/>
  <c r="T33" i="32" s="1"/>
  <c r="N41" i="32"/>
  <c r="T41" i="32"/>
  <c r="F42" i="32"/>
  <c r="F43" i="32" s="1"/>
  <c r="F44" i="32" s="1"/>
  <c r="N42" i="32"/>
  <c r="T42" i="32" s="1"/>
  <c r="N43" i="32"/>
  <c r="T43" i="32"/>
  <c r="E44" i="32"/>
  <c r="N44" i="32"/>
  <c r="T44" i="32"/>
  <c r="N17" i="32"/>
  <c r="T17" i="32"/>
  <c r="N23" i="32"/>
  <c r="T23" i="32" s="1"/>
  <c r="N18" i="32"/>
  <c r="T18" i="32" s="1"/>
  <c r="N19" i="32"/>
  <c r="T19" i="32" s="1"/>
  <c r="N20" i="32"/>
  <c r="T20" i="32"/>
  <c r="N21" i="32"/>
  <c r="T21" i="32" s="1"/>
  <c r="N22" i="32"/>
  <c r="T22" i="32" s="1"/>
  <c r="N24" i="32"/>
  <c r="T24" i="32" s="1"/>
  <c r="N26" i="32"/>
  <c r="T26" i="32" s="1"/>
  <c r="N66" i="32" l="1"/>
  <c r="T66" i="32" s="1"/>
  <c r="T67" i="32"/>
  <c r="N160" i="33"/>
  <c r="T160" i="33" s="1"/>
  <c r="F160" i="33"/>
  <c r="E160" i="33"/>
  <c r="K74" i="32" l="1"/>
  <c r="R116" i="32" l="1"/>
  <c r="R144" i="32" l="1"/>
  <c r="T143" i="32"/>
  <c r="T142" i="32"/>
  <c r="T141" i="32"/>
  <c r="N140" i="32"/>
  <c r="T140" i="32" s="1"/>
  <c r="T139" i="32"/>
  <c r="T132" i="32"/>
  <c r="T131" i="32"/>
  <c r="T130" i="32"/>
  <c r="T129" i="32"/>
  <c r="N128" i="32"/>
  <c r="T128" i="32" s="1"/>
  <c r="S144" i="32" l="1"/>
  <c r="N138" i="32"/>
  <c r="T138" i="32" s="1"/>
  <c r="N137" i="32"/>
  <c r="T137" i="32" s="1"/>
  <c r="N136" i="32"/>
  <c r="T106" i="32"/>
  <c r="T136" i="32" l="1"/>
  <c r="T115" i="32"/>
  <c r="T116" i="32" s="1"/>
  <c r="T149" i="33" l="1"/>
  <c r="T147" i="33"/>
  <c r="T146" i="33"/>
  <c r="T145" i="33"/>
  <c r="T144" i="33"/>
  <c r="T143" i="33"/>
  <c r="T142" i="33"/>
  <c r="T139" i="33"/>
  <c r="V199" i="33"/>
  <c r="S197" i="33"/>
  <c r="R197" i="33"/>
  <c r="Q197" i="33"/>
  <c r="P197" i="33"/>
  <c r="O197" i="33"/>
  <c r="M197" i="33"/>
  <c r="L197" i="33"/>
  <c r="K197" i="33"/>
  <c r="T196" i="33"/>
  <c r="N195" i="33"/>
  <c r="T195" i="33" s="1"/>
  <c r="N194" i="33"/>
  <c r="T194" i="33" s="1"/>
  <c r="N193" i="33"/>
  <c r="T193" i="33" s="1"/>
  <c r="F193" i="33"/>
  <c r="F194" i="33" s="1"/>
  <c r="F195" i="33" s="1"/>
  <c r="F196" i="33" s="1"/>
  <c r="N192" i="33"/>
  <c r="S154" i="33"/>
  <c r="R154" i="33"/>
  <c r="M154" i="33"/>
  <c r="L154" i="33"/>
  <c r="K154" i="33"/>
  <c r="N153" i="33"/>
  <c r="T153" i="33" s="1"/>
  <c r="N152" i="33"/>
  <c r="T152" i="33" s="1"/>
  <c r="N151" i="33"/>
  <c r="T151" i="33" s="1"/>
  <c r="N150" i="33"/>
  <c r="T150" i="33" s="1"/>
  <c r="N148" i="33"/>
  <c r="T148" i="33" s="1"/>
  <c r="F147" i="33"/>
  <c r="F148" i="33" s="1"/>
  <c r="F149" i="33" s="1"/>
  <c r="F150" i="33" s="1"/>
  <c r="F151" i="33" s="1"/>
  <c r="F152" i="33" s="1"/>
  <c r="N141" i="33"/>
  <c r="T141" i="33" s="1"/>
  <c r="N140" i="33"/>
  <c r="T140" i="33" s="1"/>
  <c r="F139" i="33"/>
  <c r="F140" i="33" s="1"/>
  <c r="F141" i="33" s="1"/>
  <c r="F142" i="33" s="1"/>
  <c r="N138" i="33"/>
  <c r="T138" i="33" s="1"/>
  <c r="N137" i="33"/>
  <c r="R129" i="33"/>
  <c r="Q129" i="33"/>
  <c r="P129" i="33"/>
  <c r="M129" i="33"/>
  <c r="L129" i="33"/>
  <c r="K129" i="33"/>
  <c r="N128" i="33"/>
  <c r="T128" i="33" s="1"/>
  <c r="T129" i="33" s="1"/>
  <c r="N127" i="33"/>
  <c r="R112" i="33"/>
  <c r="Q112" i="33"/>
  <c r="P112" i="33"/>
  <c r="M112" i="33"/>
  <c r="L112" i="33"/>
  <c r="K112" i="33"/>
  <c r="T111" i="33"/>
  <c r="T110" i="33"/>
  <c r="N109" i="33"/>
  <c r="T109" i="33" s="1"/>
  <c r="N108" i="33"/>
  <c r="N107" i="33"/>
  <c r="T107" i="33" s="1"/>
  <c r="R100" i="33"/>
  <c r="Q100" i="33"/>
  <c r="P100" i="33"/>
  <c r="M100" i="33"/>
  <c r="L100" i="33"/>
  <c r="K100" i="33"/>
  <c r="N99" i="33"/>
  <c r="T99" i="33" s="1"/>
  <c r="N98" i="33"/>
  <c r="T98" i="33" s="1"/>
  <c r="N97" i="33"/>
  <c r="T97" i="33" s="1"/>
  <c r="S90" i="33"/>
  <c r="R90" i="33"/>
  <c r="Q90" i="33"/>
  <c r="P90" i="33"/>
  <c r="M90" i="33"/>
  <c r="L90" i="33"/>
  <c r="K90" i="33"/>
  <c r="N89" i="33"/>
  <c r="T89" i="33" s="1"/>
  <c r="N88" i="33"/>
  <c r="T88" i="33" s="1"/>
  <c r="N87" i="33"/>
  <c r="T87" i="33" s="1"/>
  <c r="T86" i="33"/>
  <c r="N85" i="33"/>
  <c r="T85" i="33" s="1"/>
  <c r="N84" i="33"/>
  <c r="T84" i="33" s="1"/>
  <c r="N83" i="33"/>
  <c r="T83" i="33" s="1"/>
  <c r="N82" i="33"/>
  <c r="T82" i="33" s="1"/>
  <c r="N81" i="33"/>
  <c r="T81" i="33" s="1"/>
  <c r="F81" i="33"/>
  <c r="F82" i="33" s="1"/>
  <c r="F83" i="33" s="1"/>
  <c r="F84" i="33" s="1"/>
  <c r="F85" i="33" s="1"/>
  <c r="F86" i="33" s="1"/>
  <c r="F87" i="33" s="1"/>
  <c r="F88" i="33" s="1"/>
  <c r="F89" i="33" s="1"/>
  <c r="N80" i="33"/>
  <c r="S72" i="33"/>
  <c r="R72" i="33"/>
  <c r="Q72" i="33"/>
  <c r="P72" i="33"/>
  <c r="M72" i="33"/>
  <c r="L72" i="33"/>
  <c r="K72" i="33"/>
  <c r="N71" i="33"/>
  <c r="T71" i="33" s="1"/>
  <c r="N70" i="33"/>
  <c r="T70" i="33" s="1"/>
  <c r="N69" i="33"/>
  <c r="T69" i="33" s="1"/>
  <c r="N68" i="33"/>
  <c r="T68" i="33" s="1"/>
  <c r="N67" i="33"/>
  <c r="T67" i="33" s="1"/>
  <c r="N66" i="33"/>
  <c r="T66" i="33" s="1"/>
  <c r="N65" i="33"/>
  <c r="T65" i="33" s="1"/>
  <c r="N64" i="33"/>
  <c r="T64" i="33" s="1"/>
  <c r="N63" i="33"/>
  <c r="T63" i="33" s="1"/>
  <c r="N62" i="33"/>
  <c r="T62" i="33" s="1"/>
  <c r="N61" i="33"/>
  <c r="T61" i="33" s="1"/>
  <c r="N60" i="33"/>
  <c r="T60" i="33" s="1"/>
  <c r="N59" i="33"/>
  <c r="T59" i="33" s="1"/>
  <c r="N58" i="33"/>
  <c r="T58" i="33" s="1"/>
  <c r="F58" i="33"/>
  <c r="F59" i="33" s="1"/>
  <c r="F60" i="33" s="1"/>
  <c r="F61" i="33" s="1"/>
  <c r="F62" i="33" s="1"/>
  <c r="F63" i="33" s="1"/>
  <c r="F64" i="33" s="1"/>
  <c r="F65" i="33" s="1"/>
  <c r="F66" i="33" s="1"/>
  <c r="F67" i="33" s="1"/>
  <c r="F68" i="33" s="1"/>
  <c r="F69" i="33" s="1"/>
  <c r="F70" i="33" s="1"/>
  <c r="N57" i="33"/>
  <c r="E57" i="33"/>
  <c r="E58" i="33" s="1"/>
  <c r="E59" i="33" s="1"/>
  <c r="E60" i="33" s="1"/>
  <c r="E61" i="33" s="1"/>
  <c r="E62" i="33" s="1"/>
  <c r="E63" i="33" s="1"/>
  <c r="E64" i="33" s="1"/>
  <c r="E65" i="33" s="1"/>
  <c r="E66" i="33" s="1"/>
  <c r="E67" i="33" s="1"/>
  <c r="E68" i="33" s="1"/>
  <c r="E69" i="33" s="1"/>
  <c r="E70" i="33" s="1"/>
  <c r="E80" i="33" s="1"/>
  <c r="E81" i="33" s="1"/>
  <c r="E82" i="33" s="1"/>
  <c r="E83" i="33" s="1"/>
  <c r="E84" i="33" s="1"/>
  <c r="E85" i="33" s="1"/>
  <c r="E86" i="33" s="1"/>
  <c r="E87" i="33" s="1"/>
  <c r="E88" i="33" s="1"/>
  <c r="E89" i="33" s="1"/>
  <c r="E97" i="33" s="1"/>
  <c r="E98" i="33" s="1"/>
  <c r="E99" i="33" s="1"/>
  <c r="E107" i="33" s="1"/>
  <c r="E108" i="33" s="1"/>
  <c r="E109" i="33" s="1"/>
  <c r="E110" i="33" s="1"/>
  <c r="E111" i="33" s="1"/>
  <c r="E127" i="33" s="1"/>
  <c r="E137" i="33" s="1"/>
  <c r="E139" i="33" s="1"/>
  <c r="E140" i="33" s="1"/>
  <c r="E141" i="33" s="1"/>
  <c r="E142" i="33" s="1"/>
  <c r="E147" i="33" s="1"/>
  <c r="E148" i="33" s="1"/>
  <c r="E149" i="33" s="1"/>
  <c r="E150" i="33" s="1"/>
  <c r="E151" i="33" s="1"/>
  <c r="E152" i="33" s="1"/>
  <c r="E153" i="33" s="1"/>
  <c r="E193" i="33" s="1"/>
  <c r="E194" i="33" s="1"/>
  <c r="E195" i="33" s="1"/>
  <c r="E196" i="33" s="1"/>
  <c r="R35" i="33"/>
  <c r="Q35" i="33"/>
  <c r="P35" i="33"/>
  <c r="O35" i="33"/>
  <c r="M35" i="33"/>
  <c r="M198" i="33" s="1"/>
  <c r="L35" i="33"/>
  <c r="K35" i="33"/>
  <c r="N34" i="33"/>
  <c r="T34" i="33" s="1"/>
  <c r="N33" i="33"/>
  <c r="T33" i="33" s="1"/>
  <c r="N32" i="33"/>
  <c r="T32" i="33" s="1"/>
  <c r="N31" i="33"/>
  <c r="T31" i="33" s="1"/>
  <c r="N30" i="33"/>
  <c r="T30" i="33" s="1"/>
  <c r="N29" i="33"/>
  <c r="T29" i="33" s="1"/>
  <c r="N28" i="33"/>
  <c r="T28" i="33" s="1"/>
  <c r="N27" i="33"/>
  <c r="N26" i="33"/>
  <c r="T26" i="33" s="1"/>
  <c r="N25" i="33"/>
  <c r="T25" i="33" s="1"/>
  <c r="N24" i="33"/>
  <c r="T24" i="33" s="1"/>
  <c r="N23" i="33"/>
  <c r="T23" i="33" s="1"/>
  <c r="N22" i="33"/>
  <c r="T22" i="33" s="1"/>
  <c r="N21" i="33"/>
  <c r="T21" i="33" s="1"/>
  <c r="N20" i="33"/>
  <c r="T20" i="33" s="1"/>
  <c r="N19" i="33"/>
  <c r="T19" i="33" s="1"/>
  <c r="N18" i="33"/>
  <c r="T18" i="33" s="1"/>
  <c r="N17" i="33"/>
  <c r="T17" i="33" s="1"/>
  <c r="N16" i="33"/>
  <c r="T16" i="33" s="1"/>
  <c r="N15" i="33"/>
  <c r="T15" i="33" s="1"/>
  <c r="N14" i="33"/>
  <c r="T14" i="33" s="1"/>
  <c r="T13" i="33"/>
  <c r="T12" i="33"/>
  <c r="F12" i="33"/>
  <c r="F13" i="33" s="1"/>
  <c r="F14" i="33" s="1"/>
  <c r="F15" i="33" s="1"/>
  <c r="F16" i="33" s="1"/>
  <c r="F17" i="33" s="1"/>
  <c r="F18" i="33" s="1"/>
  <c r="F19" i="33" s="1"/>
  <c r="F20" i="33" s="1"/>
  <c r="F21" i="33" s="1"/>
  <c r="F22" i="33" s="1"/>
  <c r="F23" i="33" s="1"/>
  <c r="F24" i="33" s="1"/>
  <c r="F25" i="33" s="1"/>
  <c r="F26" i="33" s="1"/>
  <c r="F27" i="33" s="1"/>
  <c r="F28" i="33" s="1"/>
  <c r="F29" i="33" s="1"/>
  <c r="F30" i="33" s="1"/>
  <c r="E12" i="33"/>
  <c r="E13" i="33" s="1"/>
  <c r="E14" i="33" s="1"/>
  <c r="E15" i="33" s="1"/>
  <c r="E16" i="33" s="1"/>
  <c r="E17" i="33" s="1"/>
  <c r="E18" i="33" s="1"/>
  <c r="E19" i="33" s="1"/>
  <c r="E20" i="33" s="1"/>
  <c r="E21" i="33" s="1"/>
  <c r="E22" i="33" s="1"/>
  <c r="E23" i="33" s="1"/>
  <c r="E24" i="33" s="1"/>
  <c r="E25" i="33" s="1"/>
  <c r="E26" i="33" s="1"/>
  <c r="E27" i="33" s="1"/>
  <c r="E28" i="33" s="1"/>
  <c r="E29" i="33" s="1"/>
  <c r="E30" i="33" s="1"/>
  <c r="N11" i="33"/>
  <c r="S74" i="32"/>
  <c r="S56" i="32"/>
  <c r="Q116" i="32"/>
  <c r="P116" i="32"/>
  <c r="T96" i="32"/>
  <c r="T95" i="32"/>
  <c r="T70" i="32"/>
  <c r="T14" i="32"/>
  <c r="N127" i="32"/>
  <c r="T127" i="32" s="1"/>
  <c r="M116" i="32"/>
  <c r="L116" i="32"/>
  <c r="R97" i="32"/>
  <c r="R84" i="32"/>
  <c r="R74" i="32"/>
  <c r="R56" i="32"/>
  <c r="N134" i="32"/>
  <c r="T134" i="32" s="1"/>
  <c r="F127" i="32"/>
  <c r="N125" i="32"/>
  <c r="T125" i="32" s="1"/>
  <c r="N124" i="32"/>
  <c r="K116" i="32"/>
  <c r="N114" i="32"/>
  <c r="N116" i="32" s="1"/>
  <c r="Q97" i="32"/>
  <c r="P97" i="32"/>
  <c r="M97" i="32"/>
  <c r="L97" i="32"/>
  <c r="K97" i="32"/>
  <c r="N94" i="32"/>
  <c r="T94" i="32" s="1"/>
  <c r="N93" i="32"/>
  <c r="T93" i="32" s="1"/>
  <c r="N92" i="32"/>
  <c r="T92" i="32" s="1"/>
  <c r="Q84" i="32"/>
  <c r="P84" i="32"/>
  <c r="M84" i="32"/>
  <c r="L84" i="32"/>
  <c r="K84" i="32"/>
  <c r="N83" i="32"/>
  <c r="T83" i="32" s="1"/>
  <c r="N82" i="32"/>
  <c r="T82" i="32" s="1"/>
  <c r="Q74" i="32"/>
  <c r="M74" i="32"/>
  <c r="L74" i="32"/>
  <c r="N72" i="32"/>
  <c r="T72" i="32" s="1"/>
  <c r="N71" i="32"/>
  <c r="T71" i="32" s="1"/>
  <c r="N69" i="32"/>
  <c r="T69" i="32" s="1"/>
  <c r="N68" i="32"/>
  <c r="T68" i="32" s="1"/>
  <c r="N65" i="32"/>
  <c r="T65" i="32" s="1"/>
  <c r="F65" i="32"/>
  <c r="N64" i="32"/>
  <c r="T64" i="32" s="1"/>
  <c r="Q56" i="32"/>
  <c r="P56" i="32"/>
  <c r="M56" i="32"/>
  <c r="L56" i="32"/>
  <c r="T55" i="32"/>
  <c r="N54" i="32"/>
  <c r="T54" i="32" s="1"/>
  <c r="N53" i="32"/>
  <c r="T53" i="32" s="1"/>
  <c r="N52" i="32"/>
  <c r="T52" i="32" s="1"/>
  <c r="N51" i="32"/>
  <c r="T51" i="32" s="1"/>
  <c r="N50" i="32"/>
  <c r="T50" i="32" s="1"/>
  <c r="N49" i="32"/>
  <c r="T49" i="32" s="1"/>
  <c r="N48" i="32"/>
  <c r="T48" i="32" s="1"/>
  <c r="N47" i="32"/>
  <c r="T47" i="32" s="1"/>
  <c r="N45" i="32"/>
  <c r="T45" i="32" s="1"/>
  <c r="F45" i="32"/>
  <c r="F51" i="32" s="1"/>
  <c r="F52" i="32" s="1"/>
  <c r="F53" i="32" s="1"/>
  <c r="F54" i="32" s="1"/>
  <c r="F55" i="32" s="1"/>
  <c r="E45" i="32"/>
  <c r="E49" i="32" s="1"/>
  <c r="E50" i="32" s="1"/>
  <c r="E51" i="32" s="1"/>
  <c r="E52" i="32" s="1"/>
  <c r="E53" i="32" s="1"/>
  <c r="E54" i="32" s="1"/>
  <c r="E55" i="32" s="1"/>
  <c r="E65" i="32" s="1"/>
  <c r="N32" i="32"/>
  <c r="T32" i="32" s="1"/>
  <c r="N31" i="32"/>
  <c r="T31" i="32" s="1"/>
  <c r="N30" i="32"/>
  <c r="T30" i="32" s="1"/>
  <c r="N29" i="32"/>
  <c r="T29" i="32" s="1"/>
  <c r="N28" i="32"/>
  <c r="T28" i="32" s="1"/>
  <c r="N27" i="32"/>
  <c r="T27" i="32" s="1"/>
  <c r="N25" i="32"/>
  <c r="T25" i="32" s="1"/>
  <c r="N16" i="32"/>
  <c r="T16" i="32" s="1"/>
  <c r="N15" i="32"/>
  <c r="T15" i="32" s="1"/>
  <c r="F15" i="32"/>
  <c r="F16" i="32" s="1"/>
  <c r="F17" i="32" s="1"/>
  <c r="F18" i="32" s="1"/>
  <c r="F19" i="32" s="1"/>
  <c r="F20" i="32" s="1"/>
  <c r="F21" i="32" s="1"/>
  <c r="F22" i="32" s="1"/>
  <c r="F26" i="32" s="1"/>
  <c r="F27" i="32" s="1"/>
  <c r="F28" i="32" s="1"/>
  <c r="F29" i="32" s="1"/>
  <c r="F30" i="32" s="1"/>
  <c r="F31" i="32" s="1"/>
  <c r="E15" i="32"/>
  <c r="E16" i="32" s="1"/>
  <c r="E17" i="32" s="1"/>
  <c r="E18" i="32" s="1"/>
  <c r="E19" i="32" s="1"/>
  <c r="E20" i="32" s="1"/>
  <c r="E21" i="32" s="1"/>
  <c r="E22" i="32" s="1"/>
  <c r="E26" i="32" s="1"/>
  <c r="E27" i="32" s="1"/>
  <c r="E28" i="32" s="1"/>
  <c r="E29" i="32" s="1"/>
  <c r="E30" i="32" s="1"/>
  <c r="E31" i="32" s="1"/>
  <c r="N13" i="32"/>
  <c r="T13" i="32" l="1"/>
  <c r="E66" i="32"/>
  <c r="E67" i="32" s="1"/>
  <c r="E68" i="32" s="1"/>
  <c r="E69" i="32" s="1"/>
  <c r="E70" i="32" s="1"/>
  <c r="E71" i="32" s="1"/>
  <c r="E72" i="32" s="1"/>
  <c r="E92" i="32" s="1"/>
  <c r="E93" i="32" s="1"/>
  <c r="E94" i="32" s="1"/>
  <c r="E95" i="32" s="1"/>
  <c r="E96" i="32" s="1"/>
  <c r="F66" i="32"/>
  <c r="F67" i="32" s="1"/>
  <c r="F68" i="32" s="1"/>
  <c r="F69" i="32" s="1"/>
  <c r="F70" i="32" s="1"/>
  <c r="F71" i="32" s="1"/>
  <c r="F72" i="32" s="1"/>
  <c r="S145" i="32"/>
  <c r="R145" i="32"/>
  <c r="K145" i="32"/>
  <c r="T124" i="32"/>
  <c r="T144" i="32" s="1"/>
  <c r="N144" i="32"/>
  <c r="T74" i="32"/>
  <c r="T56" i="32"/>
  <c r="T84" i="32"/>
  <c r="T97" i="32"/>
  <c r="N72" i="33"/>
  <c r="N197" i="33"/>
  <c r="L198" i="33"/>
  <c r="Q198" i="33"/>
  <c r="S198" i="33"/>
  <c r="O198" i="33"/>
  <c r="T57" i="33"/>
  <c r="T72" i="33" s="1"/>
  <c r="N129" i="33"/>
  <c r="N90" i="33"/>
  <c r="N112" i="33"/>
  <c r="T100" i="33"/>
  <c r="N154" i="33"/>
  <c r="T154" i="33" s="1"/>
  <c r="N35" i="33"/>
  <c r="K199" i="33"/>
  <c r="P198" i="33"/>
  <c r="T80" i="33"/>
  <c r="T90" i="33" s="1"/>
  <c r="R198" i="33"/>
  <c r="T11" i="33"/>
  <c r="T35" i="33" s="1"/>
  <c r="N100" i="33"/>
  <c r="T137" i="33"/>
  <c r="T108" i="33"/>
  <c r="T112" i="33" s="1"/>
  <c r="T192" i="33"/>
  <c r="T197" i="33" s="1"/>
  <c r="N74" i="32"/>
  <c r="N56" i="32"/>
  <c r="N84" i="32"/>
  <c r="N97" i="32"/>
  <c r="L13" i="8"/>
  <c r="L12" i="8"/>
  <c r="R118" i="8"/>
  <c r="K110" i="8"/>
  <c r="Q33" i="8"/>
  <c r="N145" i="32" l="1"/>
  <c r="T145" i="32"/>
  <c r="Q199" i="33"/>
  <c r="N198" i="33"/>
  <c r="T198" i="33"/>
  <c r="E43" i="8"/>
  <c r="E44" i="8" s="1"/>
  <c r="E45" i="8" s="1"/>
  <c r="E46" i="8" s="1"/>
  <c r="E47" i="8" s="1"/>
  <c r="E48" i="8" s="1"/>
  <c r="E49" i="8" s="1"/>
  <c r="E50" i="8" s="1"/>
  <c r="E51" i="8" s="1"/>
  <c r="E52" i="8" s="1"/>
  <c r="E53" i="8" s="1"/>
  <c r="E54" i="8" s="1"/>
  <c r="E55" i="8" s="1"/>
  <c r="E56" i="8" s="1"/>
  <c r="E66" i="8" s="1"/>
  <c r="M145" i="8"/>
  <c r="N145" i="8"/>
  <c r="O145" i="8"/>
  <c r="P145" i="8"/>
  <c r="Q145" i="8"/>
  <c r="L145" i="8"/>
  <c r="M132" i="8"/>
  <c r="N132" i="8"/>
  <c r="O132" i="8"/>
  <c r="P132" i="8"/>
  <c r="Q132" i="8"/>
  <c r="L132" i="8"/>
  <c r="M100" i="8"/>
  <c r="P100" i="8"/>
  <c r="L100" i="8"/>
  <c r="M87" i="8"/>
  <c r="N87" i="8"/>
  <c r="O87" i="8"/>
  <c r="L87" i="8"/>
  <c r="M76" i="8"/>
  <c r="N76" i="8"/>
  <c r="O76" i="8"/>
  <c r="Q76" i="8"/>
  <c r="L76" i="8"/>
  <c r="L58" i="8"/>
  <c r="M58" i="8"/>
  <c r="N58" i="8"/>
  <c r="O58" i="8"/>
  <c r="Q58" i="8"/>
  <c r="M35" i="8"/>
  <c r="O35" i="8"/>
  <c r="L35" i="8"/>
  <c r="Q31" i="8"/>
  <c r="R120" i="8" l="1"/>
  <c r="K132" i="8" l="1"/>
  <c r="R131" i="8"/>
  <c r="N13" i="8" l="1"/>
  <c r="O95" i="8" l="1"/>
  <c r="N95" i="8"/>
  <c r="N100" i="8" s="1"/>
  <c r="Q95" i="8" l="1"/>
  <c r="O100" i="8"/>
  <c r="R66" i="8"/>
  <c r="N12" i="8"/>
  <c r="N35" i="8" s="1"/>
  <c r="P84" i="8" l="1"/>
  <c r="P87" i="8" s="1"/>
  <c r="R68" i="8"/>
  <c r="R70" i="8"/>
  <c r="R71" i="8"/>
  <c r="R73" i="8"/>
  <c r="R74" i="8"/>
  <c r="P72" i="8"/>
  <c r="R72" i="8" s="1"/>
  <c r="P69" i="8"/>
  <c r="R69" i="8" s="1"/>
  <c r="P67" i="8"/>
  <c r="E67" i="8"/>
  <c r="R46" i="8"/>
  <c r="R52" i="8"/>
  <c r="R54" i="8"/>
  <c r="R55" i="8"/>
  <c r="R56" i="8"/>
  <c r="P47" i="8"/>
  <c r="R47" i="8" s="1"/>
  <c r="P45" i="8"/>
  <c r="R45" i="8" s="1"/>
  <c r="P53" i="8"/>
  <c r="R53" i="8" s="1"/>
  <c r="P51" i="8"/>
  <c r="R51" i="8" s="1"/>
  <c r="P50" i="8"/>
  <c r="R50" i="8" s="1"/>
  <c r="P49" i="8"/>
  <c r="R49" i="8" s="1"/>
  <c r="P48" i="8"/>
  <c r="R48" i="8" s="1"/>
  <c r="P44" i="8"/>
  <c r="R44" i="8" s="1"/>
  <c r="P43" i="8"/>
  <c r="R43" i="8" l="1"/>
  <c r="R58" i="8" s="1"/>
  <c r="P58" i="8"/>
  <c r="R67" i="8"/>
  <c r="R76" i="8" s="1"/>
  <c r="P76" i="8"/>
  <c r="P25" i="8"/>
  <c r="P23" i="8"/>
  <c r="P22" i="8"/>
  <c r="P16" i="8"/>
  <c r="P15" i="8"/>
  <c r="P14" i="8"/>
  <c r="P13" i="8"/>
  <c r="Q13" i="8" s="1"/>
  <c r="P12" i="8"/>
  <c r="Q12" i="8" s="1"/>
  <c r="P11" i="8"/>
  <c r="P18" i="8" l="1"/>
  <c r="P35" i="8" s="1"/>
  <c r="F120" i="8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E68" i="8" l="1"/>
  <c r="E69" i="8" s="1"/>
  <c r="E70" i="8" s="1"/>
  <c r="E71" i="8" s="1"/>
  <c r="E72" i="8" s="1"/>
  <c r="E73" i="8" s="1"/>
  <c r="E74" i="8" s="1"/>
  <c r="E75" i="8" s="1"/>
  <c r="E84" i="8" s="1"/>
  <c r="E85" i="8" s="1"/>
  <c r="E86" i="8" s="1"/>
  <c r="E95" i="8" s="1"/>
  <c r="E96" i="8" s="1"/>
  <c r="E97" i="8" s="1"/>
  <c r="E98" i="8" s="1"/>
  <c r="E99" i="8" s="1"/>
  <c r="E108" i="8" s="1"/>
  <c r="E12" i="8"/>
  <c r="E13" i="8" s="1"/>
  <c r="E14" i="8" s="1"/>
  <c r="E15" i="8" s="1"/>
  <c r="E16" i="8" s="1"/>
  <c r="E17" i="8" s="1"/>
  <c r="E18" i="8" s="1"/>
  <c r="E19" i="8" s="1"/>
  <c r="E20" i="8" s="1"/>
  <c r="E21" i="8" s="1"/>
  <c r="E22" i="8" s="1"/>
  <c r="E23" i="8" s="1"/>
  <c r="E24" i="8" s="1"/>
  <c r="E25" i="8" s="1"/>
  <c r="E26" i="8" s="1"/>
  <c r="E27" i="8" s="1"/>
  <c r="E28" i="8" s="1"/>
  <c r="E29" i="8" s="1"/>
  <c r="E30" i="8" s="1"/>
  <c r="K145" i="8"/>
  <c r="R144" i="8"/>
  <c r="R143" i="8"/>
  <c r="R142" i="8"/>
  <c r="R141" i="8"/>
  <c r="F141" i="8"/>
  <c r="F142" i="8" s="1"/>
  <c r="F143" i="8" s="1"/>
  <c r="F144" i="8" s="1"/>
  <c r="R140" i="8"/>
  <c r="R130" i="8"/>
  <c r="R129" i="8"/>
  <c r="R128" i="8"/>
  <c r="R127" i="8"/>
  <c r="R125" i="8"/>
  <c r="R121" i="8"/>
  <c r="K100" i="8"/>
  <c r="Q99" i="8"/>
  <c r="Q98" i="8"/>
  <c r="Q97" i="8"/>
  <c r="K87" i="8"/>
  <c r="Q86" i="8"/>
  <c r="Q84" i="8"/>
  <c r="K76" i="8"/>
  <c r="F67" i="8"/>
  <c r="F68" i="8" s="1"/>
  <c r="F69" i="8" s="1"/>
  <c r="F70" i="8" s="1"/>
  <c r="F71" i="8" s="1"/>
  <c r="F72" i="8" s="1"/>
  <c r="F73" i="8" s="1"/>
  <c r="F74" i="8" s="1"/>
  <c r="F75" i="8" s="1"/>
  <c r="K58" i="8"/>
  <c r="F44" i="8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K35" i="8"/>
  <c r="Q34" i="8"/>
  <c r="Q30" i="8"/>
  <c r="Q29" i="8"/>
  <c r="Q28" i="8"/>
  <c r="Q27" i="8"/>
  <c r="Q26" i="8"/>
  <c r="Q25" i="8"/>
  <c r="Q24" i="8"/>
  <c r="Q23" i="8"/>
  <c r="Q22" i="8"/>
  <c r="Q21" i="8"/>
  <c r="Q20" i="8"/>
  <c r="Q19" i="8"/>
  <c r="Q18" i="8"/>
  <c r="Q17" i="8"/>
  <c r="Q16" i="8"/>
  <c r="Q15" i="8"/>
  <c r="Q14" i="8"/>
  <c r="F12" i="8"/>
  <c r="F13" i="8" s="1"/>
  <c r="F14" i="8" s="1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Q11" i="8"/>
  <c r="E118" i="8" l="1"/>
  <c r="E120" i="8" s="1"/>
  <c r="E121" i="8" s="1"/>
  <c r="E122" i="8" s="1"/>
  <c r="E123" i="8" s="1"/>
  <c r="E124" i="8" s="1"/>
  <c r="E125" i="8" s="1"/>
  <c r="E126" i="8" s="1"/>
  <c r="E127" i="8" s="1"/>
  <c r="E128" i="8" s="1"/>
  <c r="E129" i="8" s="1"/>
  <c r="E130" i="8" s="1"/>
  <c r="E131" i="8" s="1"/>
  <c r="E140" i="8" s="1"/>
  <c r="E141" i="8" s="1"/>
  <c r="E142" i="8" s="1"/>
  <c r="E143" i="8" s="1"/>
  <c r="E144" i="8" s="1"/>
  <c r="Q35" i="8"/>
  <c r="Q100" i="8"/>
  <c r="R145" i="8"/>
  <c r="Q87" i="8"/>
  <c r="R132" i="8"/>
  <c r="K148" i="8"/>
</calcChain>
</file>

<file path=xl/sharedStrings.xml><?xml version="1.0" encoding="utf-8"?>
<sst xmlns="http://schemas.openxmlformats.org/spreadsheetml/2006/main" count="1361" uniqueCount="258">
  <si>
    <t>Nr. crt.</t>
  </si>
  <si>
    <t>Numar atribuit institutu-lui cf. lista institute - sheet 2</t>
  </si>
  <si>
    <t xml:space="preserve">CONTRACT INDIVIDUAL DE MUNCĂ </t>
  </si>
  <si>
    <t>Nume si prenume salariat</t>
  </si>
  <si>
    <t>Functia cf. Lg. 153/2017</t>
  </si>
  <si>
    <t>Grad / treapta</t>
  </si>
  <si>
    <t>Gradatia de vechime</t>
  </si>
  <si>
    <t>Norma ocupata</t>
  </si>
  <si>
    <t xml:space="preserve">Indemni-zatie titlu de doctor - LEI - </t>
  </si>
  <si>
    <t>de la data</t>
  </si>
  <si>
    <t>la data</t>
  </si>
  <si>
    <t>CS</t>
  </si>
  <si>
    <t>I</t>
  </si>
  <si>
    <t>CRISTEA ARTUR CRISTIAN</t>
  </si>
  <si>
    <t>III</t>
  </si>
  <si>
    <t>DINU FLOREA</t>
  </si>
  <si>
    <t>DAIA CAMELIA</t>
  </si>
  <si>
    <t>ACS</t>
  </si>
  <si>
    <t>DUBINA DAN</t>
  </si>
  <si>
    <t>GEORGESCU MIRCEA</t>
  </si>
  <si>
    <t>II</t>
  </si>
  <si>
    <t>GRECEA DANIEL</t>
  </si>
  <si>
    <t>HERISANU NICOLAE</t>
  </si>
  <si>
    <t>MADESCU GHEORGHE</t>
  </si>
  <si>
    <t>sef lab.</t>
  </si>
  <si>
    <t>MARINCA VASILE</t>
  </si>
  <si>
    <t>MUNTEAN SEBASTIAN</t>
  </si>
  <si>
    <t>OCOLISAN LUCIAN</t>
  </si>
  <si>
    <t>POPA NICOLAE CALIN</t>
  </si>
  <si>
    <t>SOCOLIUC VLAD-MIRCEA</t>
  </si>
  <si>
    <t>SOFONEA VICTOR</t>
  </si>
  <si>
    <t>SUSAN RESIGA DANIELA</t>
  </si>
  <si>
    <t>SUSAN RESIGA ROMEO</t>
  </si>
  <si>
    <t>TORAC ILEANA</t>
  </si>
  <si>
    <t>UNGUREANU DANIEL</t>
  </si>
  <si>
    <t>VASILESCU CORINA</t>
  </si>
  <si>
    <t>VEKAS LADISLAU NICOLAE</t>
  </si>
  <si>
    <t>BADEA DELIA-LIANA</t>
  </si>
  <si>
    <t>BURCI CLAUDIA</t>
  </si>
  <si>
    <t>CONSTANCEANU VERONICA</t>
  </si>
  <si>
    <t>DASCALU CRISU</t>
  </si>
  <si>
    <t>DASCALU ROMITAN BOGDAN</t>
  </si>
  <si>
    <t>DAVID IOAN</t>
  </si>
  <si>
    <t>director</t>
  </si>
  <si>
    <t>HATEGAN IOAN</t>
  </si>
  <si>
    <t>KOSA ALEXANDRU</t>
  </si>
  <si>
    <t>MILIN MIODRAG</t>
  </si>
  <si>
    <t>NEUMANN VICTOR-ANDREI-MARIUS</t>
  </si>
  <si>
    <t>POPESCU DANA</t>
  </si>
  <si>
    <t>SERBAN GABRIELA</t>
  </si>
  <si>
    <t>TUTUIANU MIRELA-GRATIELA</t>
  </si>
  <si>
    <t xml:space="preserve">CS </t>
  </si>
  <si>
    <t>suspendat</t>
  </si>
  <si>
    <t>BANES ADRIAN-GHEORGHE</t>
  </si>
  <si>
    <t>FEHER ANDREEA-ANA</t>
  </si>
  <si>
    <t xml:space="preserve">GOSA VASILE </t>
  </si>
  <si>
    <t>MATEOC-SIRB NICOLETA- LENUTA</t>
  </si>
  <si>
    <t>OTIMAN PAUN-ION</t>
  </si>
  <si>
    <t>RAICOV MIROSLAV</t>
  </si>
  <si>
    <t>SALASAN COSMIN</t>
  </si>
  <si>
    <t>IUCU ZAMFIRA</t>
  </si>
  <si>
    <t>BOATA REMUS-STEFAN</t>
  </si>
  <si>
    <t>SCHMADL HELMUT</t>
  </si>
  <si>
    <t>BUS AGNETA</t>
  </si>
  <si>
    <t>bibliotecar</t>
  </si>
  <si>
    <t>IA</t>
  </si>
  <si>
    <t>CUVIN LORENA</t>
  </si>
  <si>
    <t>LUICAN ADRIANA</t>
  </si>
  <si>
    <t>NOTA</t>
  </si>
  <si>
    <t>* Vor fi trecute inclusiv posturile vacante in structura, cu completarea tuturor coloanelor.</t>
  </si>
  <si>
    <t>* Va rugam sa completati in sheet-ul intitulat "Lista institute" numele persoanei care elaboreaza situatia si numarul de telefonul pentru contact.</t>
  </si>
  <si>
    <t>Ec. Simona Vlasceanu</t>
  </si>
  <si>
    <t>Biroul Resurse Umane - Academia Romana</t>
  </si>
  <si>
    <t>CENTRUL DE CERCETARI TEHNICE FUNDAMENTALE SI AVANSATE</t>
  </si>
  <si>
    <t xml:space="preserve">Salariul de baza brut lunar              - LEI - </t>
  </si>
  <si>
    <t>Venitul total brut lunar               - LEI -</t>
  </si>
  <si>
    <t>norma</t>
  </si>
  <si>
    <t>Vacant</t>
  </si>
  <si>
    <t>nr. crt.</t>
  </si>
  <si>
    <t>INSTITUTUL DE STUDII BANATICE “TITU MAIORESCU”</t>
  </si>
  <si>
    <t>spor in afara salar de baza (cond. vatam.)</t>
  </si>
  <si>
    <t xml:space="preserve">Salariul de baza brut lunar             - LEI - </t>
  </si>
  <si>
    <t>inspector specialitate</t>
  </si>
  <si>
    <t>sofer</t>
  </si>
  <si>
    <t>CENTRUL DE CERCETARE PENTRU DEZVOLTARE RURALA DURABILA A ROMANIEI</t>
  </si>
  <si>
    <t>OBSERVATORUL ASTRONOMIC</t>
  </si>
  <si>
    <t>BIBLIOTECA FILIALEI</t>
  </si>
  <si>
    <t>AUDIT</t>
  </si>
  <si>
    <t>muncitor</t>
  </si>
  <si>
    <t xml:space="preserve">Venitul total brut lunar                  - LEI -   </t>
  </si>
  <si>
    <t>Venitul total brut lunar                - LEI -</t>
  </si>
  <si>
    <t xml:space="preserve">Salariul de baza brut lunar               - LEI - </t>
  </si>
  <si>
    <t>Venitul total brut lunar                 - LEI -</t>
  </si>
  <si>
    <t>ADMINISTRATIE</t>
  </si>
  <si>
    <t>ATELIER MECANIC</t>
  </si>
  <si>
    <t>DIMA NELU-DAN</t>
  </si>
  <si>
    <t>KUN ROBERT</t>
  </si>
  <si>
    <t>PANDURU ZAHARIA</t>
  </si>
  <si>
    <t>POPOVICI MIHAI-VIRGIL</t>
  </si>
  <si>
    <t>ROMAN IOAN</t>
  </si>
  <si>
    <t xml:space="preserve">munc. calif. </t>
  </si>
  <si>
    <t>paznic</t>
  </si>
  <si>
    <t>portar</t>
  </si>
  <si>
    <t>ALBU SIMONA-IULIANA</t>
  </si>
  <si>
    <t>COSTEA VOICHITA</t>
  </si>
  <si>
    <t>POP LUCIA</t>
  </si>
  <si>
    <t>POP CAIUS-LIVIU</t>
  </si>
  <si>
    <t>ROMAN DANA-GABRIELA</t>
  </si>
  <si>
    <t>SUCIU ARLETA-VARTUI</t>
  </si>
  <si>
    <t>merceolog</t>
  </si>
  <si>
    <t>economist</t>
  </si>
  <si>
    <t>ingrijitor</t>
  </si>
  <si>
    <t>ref. spec.</t>
  </si>
  <si>
    <t>insp. spec</t>
  </si>
  <si>
    <t>presedinte / dir. gen</t>
  </si>
  <si>
    <t>sef serviciu fin-contab</t>
  </si>
  <si>
    <t xml:space="preserve">economist </t>
  </si>
  <si>
    <t xml:space="preserve">cons. juridic </t>
  </si>
  <si>
    <t>total posturi</t>
  </si>
  <si>
    <t>nr.</t>
  </si>
  <si>
    <t>contab. sef</t>
  </si>
  <si>
    <t>POSTURI</t>
  </si>
  <si>
    <r>
      <t xml:space="preserve">DAVID IOAN        </t>
    </r>
    <r>
      <rPr>
        <b/>
        <i/>
        <sz val="16"/>
        <color rgb="FFFF0000"/>
        <rFont val="Calibri"/>
        <family val="2"/>
      </rPr>
      <t>Vacant</t>
    </r>
  </si>
  <si>
    <t>director instit.</t>
  </si>
  <si>
    <t>director centru</t>
  </si>
  <si>
    <t>MILIVOIEVICI VIVIANA</t>
  </si>
  <si>
    <t>BERNAD SANDOR</t>
  </si>
  <si>
    <t>Spor handicap accentuat cf art. 22 -     Lg153/2017 (15%)</t>
  </si>
  <si>
    <r>
      <t xml:space="preserve">Salariul de baza brut lunar              - LEI -                    IANUARIE </t>
    </r>
    <r>
      <rPr>
        <b/>
        <sz val="14"/>
        <color indexed="8"/>
        <rFont val="Calibri"/>
        <family val="2"/>
      </rPr>
      <t xml:space="preserve">2018 </t>
    </r>
  </si>
  <si>
    <r>
      <t>Salariul de baza brut lunar              limitat cf. 38 alin. (6)</t>
    </r>
    <r>
      <rPr>
        <b/>
        <sz val="14"/>
        <color indexed="8"/>
        <rFont val="Calibri"/>
        <family val="2"/>
      </rPr>
      <t xml:space="preserve">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</si>
  <si>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</si>
  <si>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IUCU TRAIAN</t>
  </si>
  <si>
    <t>SEF serviciu ADMIN</t>
  </si>
  <si>
    <t>COLGIA FLORINA</t>
  </si>
  <si>
    <t>TUTELEA LUCIAN</t>
  </si>
  <si>
    <t>BALANEAN FLORICA</t>
  </si>
  <si>
    <t>STATE FUNCTII    septembrie 2018</t>
  </si>
  <si>
    <t>STATE FUNCTII septembrie 2018</t>
  </si>
  <si>
    <t>STATE FUNCTII  septembrie 2018</t>
  </si>
  <si>
    <t>MUNTEAN NICOLAE</t>
  </si>
  <si>
    <t xml:space="preserve">Asistent </t>
  </si>
  <si>
    <t xml:space="preserve">secret. dactilo </t>
  </si>
  <si>
    <t>STATE FUNCTII   decembrie 2018</t>
  </si>
  <si>
    <t>vacant</t>
  </si>
  <si>
    <t>Dubina Dan</t>
  </si>
  <si>
    <t>ec.deb.</t>
  </si>
  <si>
    <t>majorare sal. -     Lg153/2017 (25%)</t>
  </si>
  <si>
    <t>EC.DEB.</t>
  </si>
  <si>
    <t>i</t>
  </si>
  <si>
    <t>Spor 15%</t>
  </si>
  <si>
    <t>IOVA ION</t>
  </si>
  <si>
    <t>VACANT</t>
  </si>
  <si>
    <t xml:space="preserve">DAVID IOAN        </t>
  </si>
  <si>
    <t>Indemnizatie</t>
  </si>
  <si>
    <t>hrana</t>
  </si>
  <si>
    <t>STATE FUNCTII   februarie 2019</t>
  </si>
  <si>
    <t>PANDURU ANDREEA SORINA</t>
  </si>
  <si>
    <t>ref.spec.</t>
  </si>
  <si>
    <t>GHERAN ALEXANDRA</t>
  </si>
  <si>
    <t>STATE FUNCTII   MARTIE 2019</t>
  </si>
  <si>
    <t>DRAGANESCU E.</t>
  </si>
  <si>
    <t>TANASUC MIHAELA</t>
  </si>
  <si>
    <t>Indemni-zatie titlu de doctor - LEI - art.14+HG937/2018 (10.01.06)</t>
  </si>
  <si>
    <r>
      <t xml:space="preserve">Salariul de baza brut lunar              - LEI -                    IANUARIE </t>
    </r>
    <r>
      <rPr>
        <b/>
        <sz val="14"/>
        <color indexed="8"/>
        <rFont val="Calibri"/>
        <family val="2"/>
        <charset val="238"/>
      </rPr>
      <t>2019 (</t>
    </r>
    <r>
      <rPr>
        <b/>
        <sz val="10"/>
        <color indexed="8"/>
        <rFont val="Calibri"/>
        <family val="2"/>
        <charset val="238"/>
      </rPr>
      <t>10.01.01</t>
    </r>
    <r>
      <rPr>
        <b/>
        <sz val="14"/>
        <color indexed="8"/>
        <rFont val="Calibri"/>
        <family val="2"/>
        <charset val="238"/>
      </rPr>
      <t>)</t>
    </r>
  </si>
  <si>
    <r>
      <t>handicapati (</t>
    </r>
    <r>
      <rPr>
        <b/>
        <sz val="11"/>
        <color theme="1"/>
        <rFont val="Calibri"/>
        <family val="2"/>
        <charset val="238"/>
        <scheme val="minor"/>
      </rPr>
      <t>10.01.06</t>
    </r>
    <r>
      <rPr>
        <sz val="11"/>
        <color theme="1"/>
        <rFont val="Calibri"/>
        <family val="2"/>
        <charset val="238"/>
        <scheme val="minor"/>
      </rPr>
      <t>)</t>
    </r>
  </si>
  <si>
    <r>
      <t>oug 114/28.12.18 (</t>
    </r>
    <r>
      <rPr>
        <b/>
        <sz val="10"/>
        <color theme="1"/>
        <rFont val="Calibri"/>
        <family val="2"/>
        <charset val="238"/>
        <scheme val="minor"/>
      </rPr>
      <t>10.01.17</t>
    </r>
    <r>
      <rPr>
        <sz val="10"/>
        <color theme="1"/>
        <rFont val="Calibri"/>
        <family val="2"/>
        <charset val="238"/>
        <scheme val="minor"/>
      </rPr>
      <t>)</t>
    </r>
  </si>
  <si>
    <t>Spor conditii</t>
  </si>
  <si>
    <t>vatamat.</t>
  </si>
  <si>
    <t>(10.01.05)</t>
  </si>
  <si>
    <t>handicapati (10.01.06)</t>
  </si>
  <si>
    <t>Presedinte,</t>
  </si>
  <si>
    <t>Acad. Dan Dubina</t>
  </si>
  <si>
    <t>Contabil sef,</t>
  </si>
  <si>
    <t>Ec.Elena Draganescu</t>
  </si>
  <si>
    <t>Insp.specialitate I,</t>
  </si>
  <si>
    <t>Arleta Suciu</t>
  </si>
  <si>
    <t>cim</t>
  </si>
  <si>
    <t>DRAGANESCU ELENA</t>
  </si>
  <si>
    <t>auditor</t>
  </si>
  <si>
    <t xml:space="preserve"> </t>
  </si>
  <si>
    <t>URSAN PETRU</t>
  </si>
  <si>
    <t>CIORBA EMIL SEBASTIAN</t>
  </si>
  <si>
    <t>CIOABA SANDA</t>
  </si>
  <si>
    <t>2</t>
  </si>
  <si>
    <t>Salariul de baza brut lunar              - LEI -                    IANUARIE 2019 (10.01.01)</t>
  </si>
  <si>
    <r>
      <t>Salariul de baza brut lunar              limitat cf. 38 alin. (6)</t>
    </r>
    <r>
      <rPr>
        <b/>
        <sz val="12"/>
        <color indexed="8"/>
        <rFont val="Calibri"/>
        <family val="2"/>
      </rPr>
      <t xml:space="preserve"> </t>
    </r>
  </si>
  <si>
    <t>JURIDIC</t>
  </si>
  <si>
    <t xml:space="preserve">    </t>
  </si>
  <si>
    <t>ins. Spec.</t>
  </si>
  <si>
    <t>oug 114/28.12.18 (10.01.17)</t>
  </si>
  <si>
    <t>PANDURU ANDREEA</t>
  </si>
  <si>
    <t>ALBU SIMONA</t>
  </si>
  <si>
    <t>ROMAN DANA</t>
  </si>
  <si>
    <t xml:space="preserve">VEKAS LADISLAU </t>
  </si>
  <si>
    <t>dir. centru</t>
  </si>
  <si>
    <t>sef serv fc</t>
  </si>
  <si>
    <t>sef serv adm</t>
  </si>
  <si>
    <t>Contabil Sef</t>
  </si>
  <si>
    <t>Ec. Elena Draganescu</t>
  </si>
  <si>
    <t>Birou Resurse Umane</t>
  </si>
  <si>
    <t xml:space="preserve">Ec. Alexandra Gheran </t>
  </si>
  <si>
    <t xml:space="preserve">Stat de functiuni </t>
  </si>
  <si>
    <t>ADMINISTRATIV</t>
  </si>
  <si>
    <t>POPESCU CODRUTA</t>
  </si>
  <si>
    <t>ANGHEOIU ADRIAN</t>
  </si>
  <si>
    <t>DRASOVEAN FLORIN</t>
  </si>
  <si>
    <t>MATEOC SARB NICOLETA</t>
  </si>
  <si>
    <t>DEB.</t>
  </si>
  <si>
    <t>Nr crt.</t>
  </si>
  <si>
    <t xml:space="preserve">Norma de lucru </t>
  </si>
  <si>
    <t>Presedinte</t>
  </si>
  <si>
    <t>Director centru</t>
  </si>
  <si>
    <t>Director insitut</t>
  </si>
  <si>
    <t>Contabil sef</t>
  </si>
  <si>
    <t>Sef serviciu</t>
  </si>
  <si>
    <t>Bibliotecar</t>
  </si>
  <si>
    <t>Consilier juridic</t>
  </si>
  <si>
    <t>Inspector specialitate</t>
  </si>
  <si>
    <t>Referent specialitate</t>
  </si>
  <si>
    <t>Secretar dactilograf</t>
  </si>
  <si>
    <t>Paznic</t>
  </si>
  <si>
    <t>Portar</t>
  </si>
  <si>
    <t>Spor handicap</t>
  </si>
  <si>
    <t>Grad/treaptă</t>
  </si>
  <si>
    <t>SS</t>
  </si>
  <si>
    <t>M</t>
  </si>
  <si>
    <t>G</t>
  </si>
  <si>
    <t>deb</t>
  </si>
  <si>
    <t xml:space="preserve">Gradația de vechime </t>
  </si>
  <si>
    <t>Nivelul studiilor</t>
  </si>
  <si>
    <t>Biblioteca</t>
  </si>
  <si>
    <t>conducere</t>
  </si>
  <si>
    <t xml:space="preserve">Denumire funcție </t>
  </si>
  <si>
    <t xml:space="preserve">Salar de baza brut la norma întreagă </t>
  </si>
  <si>
    <t xml:space="preserve">Indemnizația pentru detinera titulului științific de doctor </t>
  </si>
  <si>
    <t>SSD</t>
  </si>
  <si>
    <t>Muncitor calificat</t>
  </si>
  <si>
    <t xml:space="preserve">Personal care ocupă funcții de specialitate </t>
  </si>
  <si>
    <t xml:space="preserve">Personal care ocupă funcții comune </t>
  </si>
  <si>
    <t>Cercetător științific</t>
  </si>
  <si>
    <t>Îngrijitor</t>
  </si>
  <si>
    <t xml:space="preserve">  </t>
  </si>
  <si>
    <t>IV</t>
  </si>
  <si>
    <t xml:space="preserve">Indemnizația de hrană </t>
  </si>
  <si>
    <t>art. 18</t>
  </si>
  <si>
    <t xml:space="preserve">art. 14 Legea </t>
  </si>
  <si>
    <t>L 153</t>
  </si>
  <si>
    <t>art 22</t>
  </si>
  <si>
    <t>art. 10</t>
  </si>
  <si>
    <t>* la norma intreaga</t>
  </si>
  <si>
    <t xml:space="preserve">Pentru salariatii a caror functie de baza este declarata la Academia Romana Filiala Timisoara si ale caror salarii de baza nete sunt de pana la 6000 lei, valoarea anuala a voucherelor de vacanta este de 800 lei. </t>
  </si>
  <si>
    <t>Lista funcțiilor din cadrul Filialei Timișoara a Academiei Române la data de 30.09.2026 conform art. 33 din Legea 153/2017*</t>
  </si>
  <si>
    <t>(CFP)</t>
  </si>
  <si>
    <t xml:space="preserve">Acad. Dan Dubina </t>
  </si>
  <si>
    <t>Intocmit</t>
  </si>
  <si>
    <t>ec.Alexandra Gheran</t>
  </si>
  <si>
    <t xml:space="preserve">Presedinte </t>
  </si>
  <si>
    <t>CRU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</si>
</sst>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theme="1"/>
      <name val="Arial Rounded MT Bold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38"/>
    </font>
    <font>
      <sz val="9"/>
      <color indexed="8"/>
      <name val="Calibri"/>
      <family val="2"/>
    </font>
    <font>
      <sz val="14"/>
      <color theme="1"/>
      <name val="Arial Rounded MT Bold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1"/>
      <color rgb="FFFF0000"/>
      <name val="Calibri"/>
      <family val="2"/>
      <charset val="238"/>
      <scheme val="minor"/>
    </font>
    <font>
      <b/>
      <sz val="18"/>
      <color indexed="8"/>
      <name val="Calibri"/>
      <family val="2"/>
    </font>
    <font>
      <b/>
      <i/>
      <sz val="14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2"/>
      <color theme="1"/>
      <name val="Arial Rounded MT Bold"/>
      <family val="2"/>
    </font>
    <font>
      <b/>
      <sz val="16"/>
      <color indexed="8"/>
      <name val="Calibri"/>
      <family val="2"/>
    </font>
    <font>
      <b/>
      <sz val="11"/>
      <name val="Calibri"/>
      <family val="2"/>
      <charset val="238"/>
    </font>
    <font>
      <b/>
      <sz val="12"/>
      <color indexed="8"/>
      <name val="Arial Rounded MT Bold"/>
      <family val="2"/>
    </font>
    <font>
      <b/>
      <sz val="12"/>
      <name val="Arial Rounded MT Bold"/>
      <family val="2"/>
    </font>
    <font>
      <sz val="10"/>
      <color theme="1"/>
      <name val="Calibri"/>
      <family val="2"/>
      <charset val="238"/>
      <scheme val="minor"/>
    </font>
    <font>
      <sz val="9"/>
      <color theme="1"/>
      <name val="Arial Rounded MT Bold"/>
      <family val="2"/>
    </font>
    <font>
      <b/>
      <sz val="14"/>
      <color rgb="FFFF0000"/>
      <name val="Arial Rounded MT Bold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indexed="8"/>
      <name val="Calibri"/>
      <family val="2"/>
      <charset val="238"/>
    </font>
    <font>
      <b/>
      <sz val="11"/>
      <name val="Calibri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6"/>
      <color rgb="FFFF0000"/>
      <name val="Calibri"/>
      <family val="2"/>
    </font>
    <font>
      <b/>
      <sz val="14"/>
      <color indexed="8"/>
      <name val="Calibri"/>
      <family val="2"/>
    </font>
    <font>
      <sz val="18"/>
      <color indexed="8"/>
      <name val="Calibri"/>
      <family val="2"/>
    </font>
    <font>
      <i/>
      <sz val="10"/>
      <name val="Arial Rounded MT Bold"/>
      <family val="2"/>
    </font>
    <font>
      <i/>
      <sz val="12"/>
      <color theme="1"/>
      <name val="Arial Rounded MT Bold"/>
      <family val="2"/>
    </font>
    <font>
      <sz val="10"/>
      <color theme="1"/>
      <name val="Calibri"/>
      <family val="2"/>
      <scheme val="minor"/>
    </font>
    <font>
      <b/>
      <i/>
      <sz val="14"/>
      <color rgb="FFFF0000"/>
      <name val="Calibri"/>
      <family val="2"/>
    </font>
    <font>
      <b/>
      <sz val="14"/>
      <name val="Arial Rounded MT Bold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Arial Rounded MT Bold"/>
      <family val="2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i/>
      <sz val="11"/>
      <color rgb="FFFF0000"/>
      <name val="Calibri"/>
      <family val="2"/>
      <scheme val="minor"/>
    </font>
    <font>
      <b/>
      <i/>
      <sz val="10"/>
      <name val="Arial Rounded MT Bold"/>
      <family val="2"/>
    </font>
    <font>
      <b/>
      <i/>
      <sz val="12"/>
      <color theme="1"/>
      <name val="Arial Rounded MT Bold"/>
      <family val="2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Calibri"/>
      <family val="2"/>
      <charset val="238"/>
    </font>
    <font>
      <sz val="16"/>
      <color theme="1"/>
      <name val="Calibri"/>
      <family val="2"/>
      <scheme val="minor"/>
    </font>
    <font>
      <b/>
      <sz val="16"/>
      <color indexed="8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Cambria"/>
      <family val="1"/>
      <scheme val="major"/>
    </font>
    <font>
      <sz val="12"/>
      <color indexed="8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color rgb="FFFF0000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sz val="12"/>
      <name val="Cambria"/>
      <family val="1"/>
      <scheme val="major"/>
    </font>
    <font>
      <sz val="12"/>
      <color indexed="8"/>
      <name val="Arial Rounded MT Bold"/>
      <family val="2"/>
    </font>
    <font>
      <b/>
      <i/>
      <sz val="12"/>
      <name val="Arial Rounded MT Bold"/>
      <family val="2"/>
    </font>
    <font>
      <sz val="16"/>
      <color theme="1"/>
      <name val="Arial Rounded MT Bold"/>
      <family val="2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7">
    <xf numFmtId="0" fontId="0" fillId="0" borderId="0" xfId="0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left"/>
    </xf>
    <xf numFmtId="0" fontId="1" fillId="0" borderId="15" xfId="0" applyFont="1" applyBorder="1" applyAlignment="1">
      <alignment horizontal="center" vertical="center" wrapText="1"/>
    </xf>
    <xf numFmtId="0" fontId="2" fillId="0" borderId="14" xfId="0" applyFont="1" applyBorder="1"/>
    <xf numFmtId="0" fontId="0" fillId="0" borderId="14" xfId="0" applyBorder="1" applyAlignment="1">
      <alignment horizontal="center" vertical="center" wrapText="1"/>
    </xf>
    <xf numFmtId="3" fontId="0" fillId="0" borderId="0" xfId="0" applyNumberFormat="1"/>
    <xf numFmtId="3" fontId="4" fillId="0" borderId="14" xfId="0" applyNumberFormat="1" applyFont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horizontal="center" vertical="center" wrapText="1"/>
    </xf>
    <xf numFmtId="3" fontId="4" fillId="0" borderId="14" xfId="0" applyNumberFormat="1" applyFont="1" applyBorder="1"/>
    <xf numFmtId="0" fontId="2" fillId="0" borderId="14" xfId="0" applyFont="1" applyBorder="1" applyAlignment="1">
      <alignment wrapText="1"/>
    </xf>
    <xf numFmtId="14" fontId="0" fillId="0" borderId="16" xfId="0" applyNumberFormat="1" applyBorder="1" applyAlignment="1">
      <alignment horizontal="left"/>
    </xf>
    <xf numFmtId="0" fontId="2" fillId="0" borderId="14" xfId="0" applyFont="1" applyFill="1" applyBorder="1"/>
    <xf numFmtId="0" fontId="2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left"/>
    </xf>
    <xf numFmtId="3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/>
    <xf numFmtId="1" fontId="0" fillId="0" borderId="14" xfId="0" applyNumberFormat="1" applyBorder="1"/>
    <xf numFmtId="1" fontId="0" fillId="0" borderId="0" xfId="0" applyNumberFormat="1" applyBorder="1"/>
    <xf numFmtId="0" fontId="6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3" fontId="9" fillId="0" borderId="14" xfId="0" applyNumberFormat="1" applyFont="1" applyBorder="1"/>
    <xf numFmtId="0" fontId="6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3" fontId="9" fillId="0" borderId="14" xfId="0" applyNumberFormat="1" applyFont="1" applyFill="1" applyBorder="1"/>
    <xf numFmtId="3" fontId="4" fillId="0" borderId="14" xfId="0" applyNumberFormat="1" applyFont="1" applyFill="1" applyBorder="1"/>
    <xf numFmtId="0" fontId="6" fillId="0" borderId="14" xfId="0" applyFont="1" applyBorder="1" applyAlignment="1">
      <alignment horizontal="left" vertical="center" wrapText="1"/>
    </xf>
    <xf numFmtId="3" fontId="9" fillId="0" borderId="0" xfId="0" applyNumberFormat="1" applyFont="1" applyBorder="1"/>
    <xf numFmtId="0" fontId="2" fillId="0" borderId="14" xfId="0" applyFont="1" applyFill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3" fillId="0" borderId="0" xfId="0" applyFont="1"/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14" fontId="15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/>
    </xf>
    <xf numFmtId="3" fontId="23" fillId="0" borderId="14" xfId="0" applyNumberFormat="1" applyFont="1" applyFill="1" applyBorder="1" applyAlignment="1">
      <alignment horizontal="center" vertical="center"/>
    </xf>
    <xf numFmtId="3" fontId="22" fillId="0" borderId="14" xfId="0" applyNumberFormat="1" applyFont="1" applyBorder="1" applyAlignment="1">
      <alignment horizontal="center" vertical="center"/>
    </xf>
    <xf numFmtId="3" fontId="25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14" fontId="13" fillId="0" borderId="14" xfId="0" applyNumberFormat="1" applyFont="1" applyBorder="1" applyAlignment="1">
      <alignment horizontal="left"/>
    </xf>
    <xf numFmtId="0" fontId="16" fillId="0" borderId="14" xfId="0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3" fontId="26" fillId="0" borderId="14" xfId="0" applyNumberFormat="1" applyFont="1" applyFill="1" applyBorder="1" applyAlignment="1">
      <alignment horizontal="center" vertical="center" wrapText="1"/>
    </xf>
    <xf numFmtId="3" fontId="26" fillId="0" borderId="14" xfId="0" applyNumberFormat="1" applyFont="1" applyBorder="1"/>
    <xf numFmtId="0" fontId="28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21" fillId="0" borderId="0" xfId="0" applyNumberFormat="1" applyFont="1" applyBorder="1" applyAlignment="1">
      <alignment horizontal="center" vertical="center" wrapText="1"/>
    </xf>
    <xf numFmtId="3" fontId="4" fillId="0" borderId="14" xfId="0" applyNumberFormat="1" applyFont="1" applyFill="1" applyBorder="1" applyAlignment="1">
      <alignment vertical="center"/>
    </xf>
    <xf numFmtId="164" fontId="32" fillId="0" borderId="0" xfId="0" applyNumberFormat="1" applyFont="1"/>
    <xf numFmtId="0" fontId="0" fillId="2" borderId="14" xfId="0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wrapText="1"/>
    </xf>
    <xf numFmtId="0" fontId="1" fillId="0" borderId="14" xfId="0" applyFont="1" applyFill="1" applyBorder="1" applyAlignment="1">
      <alignment horizontal="center" vertical="center" wrapText="1"/>
    </xf>
    <xf numFmtId="1" fontId="0" fillId="0" borderId="14" xfId="0" applyNumberFormat="1" applyFill="1" applyBorder="1"/>
    <xf numFmtId="3" fontId="19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4" fontId="38" fillId="0" borderId="14" xfId="0" applyNumberFormat="1" applyFont="1" applyBorder="1" applyAlignment="1">
      <alignment horizontal="left"/>
    </xf>
    <xf numFmtId="0" fontId="7" fillId="0" borderId="14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14" fontId="15" fillId="2" borderId="14" xfId="0" applyNumberFormat="1" applyFont="1" applyFill="1" applyBorder="1" applyAlignment="1">
      <alignment horizontal="right"/>
    </xf>
    <xf numFmtId="0" fontId="6" fillId="2" borderId="14" xfId="0" applyFont="1" applyFill="1" applyBorder="1" applyAlignment="1">
      <alignment horizontal="center" vertical="center" wrapText="1"/>
    </xf>
    <xf numFmtId="0" fontId="39" fillId="3" borderId="15" xfId="0" applyFont="1" applyFill="1" applyBorder="1" applyAlignment="1">
      <alignment horizontal="right" wrapText="1"/>
    </xf>
    <xf numFmtId="0" fontId="2" fillId="3" borderId="14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3" fontId="23" fillId="3" borderId="14" xfId="0" applyNumberFormat="1" applyFont="1" applyFill="1" applyBorder="1" applyAlignment="1">
      <alignment horizontal="center" vertical="center"/>
    </xf>
    <xf numFmtId="3" fontId="36" fillId="3" borderId="14" xfId="0" applyNumberFormat="1" applyFont="1" applyFill="1" applyBorder="1" applyAlignment="1">
      <alignment horizontal="center" vertical="center"/>
    </xf>
    <xf numFmtId="3" fontId="37" fillId="3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40" fillId="3" borderId="14" xfId="0" applyNumberFormat="1" applyFont="1" applyFill="1" applyBorder="1" applyAlignment="1">
      <alignment horizontal="right" vertical="center"/>
    </xf>
    <xf numFmtId="3" fontId="4" fillId="3" borderId="14" xfId="0" applyNumberFormat="1" applyFont="1" applyFill="1" applyBorder="1"/>
    <xf numFmtId="1" fontId="0" fillId="2" borderId="14" xfId="0" applyNumberFormat="1" applyFill="1" applyBorder="1"/>
    <xf numFmtId="3" fontId="42" fillId="3" borderId="14" xfId="0" applyNumberFormat="1" applyFont="1" applyFill="1" applyBorder="1" applyAlignment="1">
      <alignment horizontal="center" vertical="center"/>
    </xf>
    <xf numFmtId="3" fontId="26" fillId="2" borderId="14" xfId="0" applyNumberFormat="1" applyFont="1" applyFill="1" applyBorder="1" applyAlignment="1">
      <alignment horizontal="center" vertical="center" wrapText="1"/>
    </xf>
    <xf numFmtId="3" fontId="42" fillId="0" borderId="14" xfId="0" applyNumberFormat="1" applyFont="1" applyFill="1" applyBorder="1" applyAlignment="1">
      <alignment horizontal="center" vertical="center"/>
    </xf>
    <xf numFmtId="3" fontId="23" fillId="2" borderId="14" xfId="0" applyNumberFormat="1" applyFont="1" applyFill="1" applyBorder="1" applyAlignment="1">
      <alignment horizontal="center" vertical="center"/>
    </xf>
    <xf numFmtId="3" fontId="42" fillId="2" borderId="14" xfId="0" applyNumberFormat="1" applyFont="1" applyFill="1" applyBorder="1" applyAlignment="1">
      <alignment horizontal="center" vertical="center"/>
    </xf>
    <xf numFmtId="3" fontId="19" fillId="2" borderId="14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3" fontId="4" fillId="3" borderId="14" xfId="0" applyNumberFormat="1" applyFont="1" applyFill="1" applyBorder="1" applyAlignment="1">
      <alignment horizontal="center" vertical="center" wrapText="1"/>
    </xf>
    <xf numFmtId="3" fontId="41" fillId="0" borderId="0" xfId="0" applyNumberFormat="1" applyFont="1"/>
    <xf numFmtId="3" fontId="43" fillId="0" borderId="0" xfId="0" applyNumberFormat="1" applyFont="1"/>
    <xf numFmtId="3" fontId="9" fillId="2" borderId="14" xfId="0" applyNumberFormat="1" applyFont="1" applyFill="1" applyBorder="1"/>
    <xf numFmtId="0" fontId="2" fillId="3" borderId="14" xfId="0" applyFont="1" applyFill="1" applyBorder="1" applyAlignment="1">
      <alignment wrapText="1"/>
    </xf>
    <xf numFmtId="9" fontId="0" fillId="0" borderId="5" xfId="0" applyNumberForma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14" fontId="46" fillId="0" borderId="14" xfId="0" applyNumberFormat="1" applyFont="1" applyBorder="1" applyAlignment="1">
      <alignment horizontal="right"/>
    </xf>
    <xf numFmtId="49" fontId="28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3" fontId="4" fillId="0" borderId="16" xfId="0" applyNumberFormat="1" applyFont="1" applyFill="1" applyBorder="1" applyAlignment="1">
      <alignment horizontal="center" vertical="center" wrapText="1"/>
    </xf>
    <xf numFmtId="3" fontId="0" fillId="0" borderId="0" xfId="0" applyNumberFormat="1" applyBorder="1"/>
    <xf numFmtId="0" fontId="29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3" fontId="43" fillId="0" borderId="14" xfId="0" applyNumberFormat="1" applyFont="1" applyBorder="1"/>
    <xf numFmtId="3" fontId="0" fillId="0" borderId="14" xfId="0" applyNumberFormat="1" applyBorder="1"/>
    <xf numFmtId="0" fontId="14" fillId="0" borderId="14" xfId="0" applyFont="1" applyBorder="1" applyAlignment="1">
      <alignment horizontal="center" vertical="center" wrapText="1"/>
    </xf>
    <xf numFmtId="3" fontId="29" fillId="0" borderId="14" xfId="0" applyNumberFormat="1" applyFont="1" applyBorder="1" applyAlignment="1">
      <alignment horizontal="center" vertical="center" wrapText="1"/>
    </xf>
    <xf numFmtId="3" fontId="40" fillId="0" borderId="14" xfId="0" applyNumberFormat="1" applyFont="1" applyFill="1" applyBorder="1" applyAlignment="1">
      <alignment horizontal="center" vertical="center" wrapText="1"/>
    </xf>
    <xf numFmtId="3" fontId="40" fillId="0" borderId="14" xfId="0" applyNumberFormat="1" applyFont="1" applyBorder="1" applyAlignment="1">
      <alignment horizontal="center" vertical="center" wrapText="1"/>
    </xf>
    <xf numFmtId="3" fontId="40" fillId="2" borderId="14" xfId="0" applyNumberFormat="1" applyFont="1" applyFill="1" applyBorder="1" applyAlignment="1">
      <alignment horizontal="center" vertical="center" wrapText="1"/>
    </xf>
    <xf numFmtId="3" fontId="9" fillId="3" borderId="14" xfId="0" applyNumberFormat="1" applyFont="1" applyFill="1" applyBorder="1"/>
    <xf numFmtId="0" fontId="6" fillId="3" borderId="15" xfId="0" applyFont="1" applyFill="1" applyBorder="1" applyAlignment="1">
      <alignment horizontal="left" vertical="center" wrapText="1"/>
    </xf>
    <xf numFmtId="3" fontId="19" fillId="3" borderId="14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top" wrapText="1"/>
    </xf>
    <xf numFmtId="3" fontId="26" fillId="3" borderId="14" xfId="0" applyNumberFormat="1" applyFont="1" applyFill="1" applyBorder="1" applyAlignment="1">
      <alignment horizontal="center" vertical="center" wrapText="1"/>
    </xf>
    <xf numFmtId="3" fontId="47" fillId="2" borderId="14" xfId="0" applyNumberFormat="1" applyFont="1" applyFill="1" applyBorder="1" applyAlignment="1">
      <alignment horizontal="center" vertical="center"/>
    </xf>
    <xf numFmtId="3" fontId="48" fillId="2" borderId="14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21" fillId="0" borderId="14" xfId="0" applyNumberFormat="1" applyFont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1" fontId="10" fillId="0" borderId="14" xfId="0" applyNumberFormat="1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14" fontId="51" fillId="0" borderId="14" xfId="0" applyNumberFormat="1" applyFont="1" applyBorder="1" applyAlignment="1">
      <alignment horizontal="left"/>
    </xf>
    <xf numFmtId="0" fontId="53" fillId="0" borderId="0" xfId="0" applyFont="1" applyAlignment="1">
      <alignment horizontal="center" vertical="center"/>
    </xf>
    <xf numFmtId="49" fontId="53" fillId="0" borderId="0" xfId="0" applyNumberFormat="1" applyFont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53" fillId="0" borderId="0" xfId="0" applyFont="1"/>
    <xf numFmtId="0" fontId="43" fillId="0" borderId="5" xfId="0" applyFont="1" applyBorder="1" applyAlignment="1">
      <alignment horizontal="center" vertical="center" wrapText="1"/>
    </xf>
    <xf numFmtId="9" fontId="43" fillId="0" borderId="5" xfId="0" applyNumberFormat="1" applyFont="1" applyBorder="1" applyAlignment="1">
      <alignment horizontal="center" vertical="center" wrapText="1"/>
    </xf>
    <xf numFmtId="0" fontId="54" fillId="0" borderId="14" xfId="0" applyFont="1" applyBorder="1" applyAlignment="1">
      <alignment horizontal="center" vertical="center" wrapText="1"/>
    </xf>
    <xf numFmtId="0" fontId="54" fillId="3" borderId="14" xfId="0" applyFont="1" applyFill="1" applyBorder="1" applyAlignment="1">
      <alignment horizontal="center" vertical="center" wrapText="1"/>
    </xf>
    <xf numFmtId="0" fontId="53" fillId="3" borderId="14" xfId="0" applyFont="1" applyFill="1" applyBorder="1" applyAlignment="1">
      <alignment horizontal="center" vertical="center" wrapText="1"/>
    </xf>
    <xf numFmtId="3" fontId="23" fillId="0" borderId="14" xfId="0" applyNumberFormat="1" applyFont="1" applyFill="1" applyBorder="1" applyAlignment="1">
      <alignment horizontal="center" vertical="center" wrapText="1"/>
    </xf>
    <xf numFmtId="0" fontId="11" fillId="0" borderId="14" xfId="0" applyFont="1" applyBorder="1"/>
    <xf numFmtId="0" fontId="53" fillId="0" borderId="14" xfId="0" applyFont="1" applyBorder="1" applyAlignment="1">
      <alignment horizontal="center" vertical="center" wrapText="1"/>
    </xf>
    <xf numFmtId="3" fontId="42" fillId="0" borderId="14" xfId="0" applyNumberFormat="1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wrapText="1"/>
    </xf>
    <xf numFmtId="0" fontId="54" fillId="0" borderId="0" xfId="0" applyFont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53" fillId="0" borderId="0" xfId="0" applyFont="1" applyBorder="1"/>
    <xf numFmtId="1" fontId="3" fillId="0" borderId="14" xfId="0" applyNumberFormat="1" applyFont="1" applyBorder="1" applyAlignment="1">
      <alignment horizontal="center" vertical="center" wrapText="1"/>
    </xf>
    <xf numFmtId="0" fontId="57" fillId="3" borderId="14" xfId="0" applyFont="1" applyFill="1" applyBorder="1" applyAlignment="1">
      <alignment horizontal="left" vertical="center"/>
    </xf>
    <xf numFmtId="0" fontId="57" fillId="3" borderId="17" xfId="0" applyFont="1" applyFill="1" applyBorder="1" applyAlignment="1">
      <alignment horizontal="center" vertical="center"/>
    </xf>
    <xf numFmtId="3" fontId="19" fillId="0" borderId="16" xfId="0" applyNumberFormat="1" applyFont="1" applyFill="1" applyBorder="1" applyAlignment="1">
      <alignment horizontal="center" vertical="center" wrapText="1"/>
    </xf>
    <xf numFmtId="0" fontId="57" fillId="0" borderId="14" xfId="0" applyFont="1" applyBorder="1" applyAlignment="1">
      <alignment horizontal="left" vertical="center"/>
    </xf>
    <xf numFmtId="0" fontId="57" fillId="0" borderId="17" xfId="0" applyFont="1" applyBorder="1" applyAlignment="1">
      <alignment horizontal="center" vertical="center"/>
    </xf>
    <xf numFmtId="0" fontId="57" fillId="0" borderId="14" xfId="0" applyFont="1" applyFill="1" applyBorder="1" applyAlignment="1">
      <alignment horizontal="left" vertical="center"/>
    </xf>
    <xf numFmtId="0" fontId="57" fillId="0" borderId="14" xfId="0" applyFont="1" applyFill="1" applyBorder="1" applyAlignment="1">
      <alignment horizontal="center" vertical="center"/>
    </xf>
    <xf numFmtId="0" fontId="55" fillId="0" borderId="14" xfId="0" applyFont="1" applyFill="1" applyBorder="1" applyAlignment="1">
      <alignment horizontal="left" vertical="center" wrapText="1"/>
    </xf>
    <xf numFmtId="0" fontId="57" fillId="0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/>
    </xf>
    <xf numFmtId="0" fontId="57" fillId="0" borderId="18" xfId="0" applyFont="1" applyFill="1" applyBorder="1" applyAlignment="1">
      <alignment horizontal="center" vertical="center"/>
    </xf>
    <xf numFmtId="1" fontId="54" fillId="0" borderId="14" xfId="0" applyNumberFormat="1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3" fontId="42" fillId="2" borderId="14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3" fontId="53" fillId="0" borderId="0" xfId="0" applyNumberFormat="1" applyFont="1" applyBorder="1"/>
    <xf numFmtId="1" fontId="53" fillId="0" borderId="0" xfId="0" applyNumberFormat="1" applyFont="1" applyBorder="1"/>
    <xf numFmtId="3" fontId="53" fillId="0" borderId="0" xfId="0" applyNumberFormat="1" applyFont="1"/>
    <xf numFmtId="49" fontId="54" fillId="0" borderId="14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9" fillId="0" borderId="0" xfId="0" applyFont="1" applyBorder="1" applyAlignment="1">
      <alignment horizontal="center" vertical="center" wrapText="1"/>
    </xf>
    <xf numFmtId="1" fontId="59" fillId="0" borderId="14" xfId="0" applyNumberFormat="1" applyFont="1" applyBorder="1" applyAlignment="1">
      <alignment horizontal="center" vertical="center" wrapText="1"/>
    </xf>
    <xf numFmtId="0" fontId="59" fillId="0" borderId="14" xfId="0" applyFont="1" applyBorder="1" applyAlignment="1">
      <alignment horizontal="center" vertical="center" wrapText="1"/>
    </xf>
    <xf numFmtId="49" fontId="54" fillId="0" borderId="0" xfId="0" applyNumberFormat="1" applyFont="1" applyBorder="1" applyAlignment="1">
      <alignment horizontal="center" vertical="center" wrapText="1"/>
    </xf>
    <xf numFmtId="0" fontId="56" fillId="0" borderId="0" xfId="0" applyFont="1"/>
    <xf numFmtId="0" fontId="54" fillId="2" borderId="14" xfId="0" applyFont="1" applyFill="1" applyBorder="1" applyAlignment="1">
      <alignment horizontal="center" vertical="center" wrapText="1"/>
    </xf>
    <xf numFmtId="3" fontId="23" fillId="2" borderId="14" xfId="0" applyNumberFormat="1" applyFont="1" applyFill="1" applyBorder="1" applyAlignment="1">
      <alignment horizontal="center" vertical="center" wrapText="1"/>
    </xf>
    <xf numFmtId="1" fontId="54" fillId="2" borderId="14" xfId="0" applyNumberFormat="1" applyFont="1" applyFill="1" applyBorder="1" applyAlignment="1">
      <alignment horizontal="center" vertical="center" wrapText="1"/>
    </xf>
    <xf numFmtId="49" fontId="54" fillId="2" borderId="14" xfId="0" applyNumberFormat="1" applyFont="1" applyFill="1" applyBorder="1" applyAlignment="1">
      <alignment horizontal="center" vertical="center" wrapText="1"/>
    </xf>
    <xf numFmtId="0" fontId="59" fillId="2" borderId="14" xfId="0" applyFont="1" applyFill="1" applyBorder="1" applyAlignment="1">
      <alignment horizontal="center" vertical="center" wrapText="1"/>
    </xf>
    <xf numFmtId="0" fontId="61" fillId="0" borderId="0" xfId="0" applyFont="1" applyBorder="1" applyAlignment="1">
      <alignment horizontal="center" vertical="center" wrapText="1"/>
    </xf>
    <xf numFmtId="3" fontId="62" fillId="0" borderId="0" xfId="0" applyNumberFormat="1" applyFont="1" applyBorder="1"/>
    <xf numFmtId="3" fontId="27" fillId="0" borderId="0" xfId="0" applyNumberFormat="1" applyFont="1"/>
    <xf numFmtId="0" fontId="54" fillId="0" borderId="22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3" fontId="43" fillId="0" borderId="0" xfId="0" applyNumberFormat="1" applyFont="1" applyBorder="1"/>
    <xf numFmtId="3" fontId="54" fillId="0" borderId="0" xfId="0" applyNumberFormat="1" applyFont="1" applyBorder="1" applyAlignment="1">
      <alignment horizontal="center" vertical="center" wrapText="1"/>
    </xf>
    <xf numFmtId="1" fontId="63" fillId="0" borderId="14" xfId="0" applyNumberFormat="1" applyFont="1" applyBorder="1"/>
    <xf numFmtId="0" fontId="64" fillId="0" borderId="14" xfId="0" applyFont="1" applyBorder="1" applyAlignment="1">
      <alignment horizontal="center" vertical="center" wrapText="1"/>
    </xf>
    <xf numFmtId="0" fontId="63" fillId="0" borderId="14" xfId="0" applyFont="1" applyBorder="1" applyAlignment="1">
      <alignment horizontal="center" vertical="center" wrapText="1"/>
    </xf>
    <xf numFmtId="0" fontId="64" fillId="0" borderId="14" xfId="0" applyFont="1" applyBorder="1" applyAlignment="1">
      <alignment horizontal="center" vertical="center"/>
    </xf>
    <xf numFmtId="3" fontId="65" fillId="0" borderId="14" xfId="0" applyNumberFormat="1" applyFont="1" applyBorder="1" applyAlignment="1">
      <alignment horizontal="center" vertical="center" wrapText="1"/>
    </xf>
    <xf numFmtId="3" fontId="66" fillId="0" borderId="14" xfId="0" applyNumberFormat="1" applyFont="1" applyBorder="1" applyAlignment="1">
      <alignment horizontal="center" vertical="center" wrapText="1"/>
    </xf>
    <xf numFmtId="1" fontId="63" fillId="0" borderId="14" xfId="0" applyNumberFormat="1" applyFont="1" applyBorder="1" applyAlignment="1">
      <alignment horizontal="left" vertical="center"/>
    </xf>
    <xf numFmtId="3" fontId="66" fillId="2" borderId="14" xfId="0" applyNumberFormat="1" applyFont="1" applyFill="1" applyBorder="1" applyAlignment="1">
      <alignment horizontal="center" vertical="center" wrapText="1"/>
    </xf>
    <xf numFmtId="0" fontId="68" fillId="0" borderId="0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3" fontId="65" fillId="0" borderId="14" xfId="0" applyNumberFormat="1" applyFont="1" applyBorder="1"/>
    <xf numFmtId="1" fontId="63" fillId="0" borderId="14" xfId="0" applyNumberFormat="1" applyFont="1" applyBorder="1" applyAlignment="1">
      <alignment horizontal="left"/>
    </xf>
    <xf numFmtId="1" fontId="63" fillId="0" borderId="0" xfId="0" applyNumberFormat="1" applyFont="1" applyBorder="1"/>
    <xf numFmtId="1" fontId="63" fillId="0" borderId="14" xfId="0" applyNumberFormat="1" applyFont="1" applyFill="1" applyBorder="1"/>
    <xf numFmtId="0" fontId="63" fillId="0" borderId="14" xfId="0" applyFont="1" applyFill="1" applyBorder="1" applyAlignment="1">
      <alignment horizontal="center" vertical="center" wrapText="1"/>
    </xf>
    <xf numFmtId="0" fontId="64" fillId="0" borderId="14" xfId="0" applyFont="1" applyFill="1" applyBorder="1" applyAlignment="1">
      <alignment horizontal="center" vertical="center"/>
    </xf>
    <xf numFmtId="3" fontId="63" fillId="2" borderId="14" xfId="0" applyNumberFormat="1" applyFont="1" applyFill="1" applyBorder="1"/>
    <xf numFmtId="14" fontId="63" fillId="2" borderId="14" xfId="0" applyNumberFormat="1" applyFont="1" applyFill="1" applyBorder="1" applyAlignment="1">
      <alignment horizontal="left"/>
    </xf>
    <xf numFmtId="0" fontId="64" fillId="2" borderId="14" xfId="0" applyFont="1" applyFill="1" applyBorder="1" applyAlignment="1">
      <alignment horizontal="center" vertical="center" wrapText="1"/>
    </xf>
    <xf numFmtId="0" fontId="63" fillId="2" borderId="14" xfId="0" applyFont="1" applyFill="1" applyBorder="1" applyAlignment="1">
      <alignment horizontal="center" vertical="center" wrapText="1"/>
    </xf>
    <xf numFmtId="0" fontId="64" fillId="2" borderId="14" xfId="0" applyFont="1" applyFill="1" applyBorder="1" applyAlignment="1">
      <alignment horizontal="center" vertical="center"/>
    </xf>
    <xf numFmtId="3" fontId="65" fillId="2" borderId="14" xfId="0" applyNumberFormat="1" applyFont="1" applyFill="1" applyBorder="1" applyAlignment="1">
      <alignment horizontal="center" vertical="center" wrapText="1"/>
    </xf>
    <xf numFmtId="3" fontId="63" fillId="0" borderId="14" xfId="0" applyNumberFormat="1" applyFont="1" applyBorder="1"/>
    <xf numFmtId="14" fontId="63" fillId="0" borderId="14" xfId="0" applyNumberFormat="1" applyFont="1" applyBorder="1" applyAlignment="1">
      <alignment horizontal="left" vertical="top"/>
    </xf>
    <xf numFmtId="1" fontId="63" fillId="0" borderId="14" xfId="0" applyNumberFormat="1" applyFont="1" applyBorder="1" applyAlignment="1">
      <alignment vertical="top"/>
    </xf>
    <xf numFmtId="0" fontId="64" fillId="3" borderId="15" xfId="0" applyFont="1" applyFill="1" applyBorder="1" applyAlignment="1">
      <alignment horizontal="left" vertical="center" wrapText="1"/>
    </xf>
    <xf numFmtId="0" fontId="64" fillId="3" borderId="24" xfId="0" applyFont="1" applyFill="1" applyBorder="1" applyAlignment="1">
      <alignment horizontal="center" vertical="center"/>
    </xf>
    <xf numFmtId="3" fontId="67" fillId="3" borderId="24" xfId="0" applyNumberFormat="1" applyFont="1" applyFill="1" applyBorder="1" applyAlignment="1">
      <alignment horizontal="center" vertical="center"/>
    </xf>
    <xf numFmtId="0" fontId="64" fillId="3" borderId="0" xfId="0" applyFont="1" applyFill="1" applyBorder="1" applyAlignment="1">
      <alignment horizontal="left" vertical="center" wrapText="1"/>
    </xf>
    <xf numFmtId="0" fontId="64" fillId="3" borderId="0" xfId="0" applyFont="1" applyFill="1" applyBorder="1" applyAlignment="1">
      <alignment vertical="center"/>
    </xf>
    <xf numFmtId="0" fontId="64" fillId="3" borderId="12" xfId="0" applyFont="1" applyFill="1" applyBorder="1" applyAlignment="1">
      <alignment vertical="center"/>
    </xf>
    <xf numFmtId="0" fontId="64" fillId="3" borderId="28" xfId="0" applyFont="1" applyFill="1" applyBorder="1" applyAlignment="1">
      <alignment vertical="center"/>
    </xf>
    <xf numFmtId="0" fontId="64" fillId="3" borderId="26" xfId="0" applyFont="1" applyFill="1" applyBorder="1" applyAlignment="1">
      <alignment horizontal="center" vertical="center"/>
    </xf>
    <xf numFmtId="3" fontId="67" fillId="3" borderId="26" xfId="0" applyNumberFormat="1" applyFont="1" applyFill="1" applyBorder="1" applyAlignment="1">
      <alignment horizontal="center" vertical="center"/>
    </xf>
    <xf numFmtId="14" fontId="69" fillId="2" borderId="14" xfId="0" applyNumberFormat="1" applyFont="1" applyFill="1" applyBorder="1" applyAlignment="1">
      <alignment horizontal="left"/>
    </xf>
    <xf numFmtId="0" fontId="64" fillId="3" borderId="14" xfId="0" applyFont="1" applyFill="1" applyBorder="1" applyAlignment="1">
      <alignment horizontal="center" vertical="center"/>
    </xf>
    <xf numFmtId="3" fontId="67" fillId="3" borderId="14" xfId="0" applyNumberFormat="1" applyFont="1" applyFill="1" applyBorder="1" applyAlignment="1">
      <alignment horizontal="center" vertical="center"/>
    </xf>
    <xf numFmtId="3" fontId="67" fillId="2" borderId="14" xfId="0" applyNumberFormat="1" applyFont="1" applyFill="1" applyBorder="1" applyAlignment="1">
      <alignment horizontal="center" vertical="center"/>
    </xf>
    <xf numFmtId="3" fontId="66" fillId="2" borderId="14" xfId="0" applyNumberFormat="1" applyFont="1" applyFill="1" applyBorder="1" applyAlignment="1">
      <alignment horizontal="center" vertical="center"/>
    </xf>
    <xf numFmtId="0" fontId="64" fillId="0" borderId="15" xfId="0" applyFont="1" applyFill="1" applyBorder="1" applyAlignment="1">
      <alignment horizontal="left" vertical="center" wrapText="1"/>
    </xf>
    <xf numFmtId="3" fontId="68" fillId="0" borderId="14" xfId="0" applyNumberFormat="1" applyFont="1" applyFill="1" applyBorder="1" applyAlignment="1">
      <alignment horizontal="center" vertical="center"/>
    </xf>
    <xf numFmtId="3" fontId="66" fillId="3" borderId="14" xfId="0" applyNumberFormat="1" applyFont="1" applyFill="1" applyBorder="1" applyAlignment="1">
      <alignment horizontal="center" vertical="center"/>
    </xf>
    <xf numFmtId="0" fontId="64" fillId="0" borderId="14" xfId="0" applyFont="1" applyBorder="1" applyAlignment="1">
      <alignment horizontal="left" vertical="center" wrapText="1"/>
    </xf>
    <xf numFmtId="3" fontId="68" fillId="0" borderId="14" xfId="0" applyNumberFormat="1" applyFont="1" applyBorder="1" applyAlignment="1">
      <alignment horizontal="center" vertical="center"/>
    </xf>
    <xf numFmtId="3" fontId="66" fillId="0" borderId="14" xfId="0" applyNumberFormat="1" applyFont="1" applyFill="1" applyBorder="1" applyAlignment="1">
      <alignment horizontal="center" vertical="center"/>
    </xf>
    <xf numFmtId="0" fontId="64" fillId="3" borderId="15" xfId="0" applyFont="1" applyFill="1" applyBorder="1" applyAlignment="1">
      <alignment horizontal="left" vertical="top" wrapText="1"/>
    </xf>
    <xf numFmtId="0" fontId="64" fillId="0" borderId="15" xfId="0" applyFont="1" applyBorder="1" applyAlignment="1">
      <alignment horizontal="left" vertical="center" wrapText="1"/>
    </xf>
    <xf numFmtId="14" fontId="63" fillId="0" borderId="14" xfId="0" applyNumberFormat="1" applyFont="1" applyBorder="1" applyAlignment="1">
      <alignment vertical="top"/>
    </xf>
    <xf numFmtId="14" fontId="63" fillId="0" borderId="14" xfId="0" applyNumberFormat="1" applyFont="1" applyBorder="1" applyAlignment="1">
      <alignment horizontal="left"/>
    </xf>
    <xf numFmtId="3" fontId="67" fillId="0" borderId="14" xfId="0" applyNumberFormat="1" applyFont="1" applyFill="1" applyBorder="1" applyAlignment="1">
      <alignment horizontal="center" vertical="center"/>
    </xf>
    <xf numFmtId="0" fontId="64" fillId="0" borderId="0" xfId="0" applyFont="1" applyBorder="1" applyAlignment="1">
      <alignment horizontal="center" vertical="center" wrapText="1"/>
    </xf>
    <xf numFmtId="0" fontId="68" fillId="0" borderId="24" xfId="0" applyFont="1" applyBorder="1" applyAlignment="1">
      <alignment horizontal="center" vertical="center" wrapText="1"/>
    </xf>
    <xf numFmtId="3" fontId="63" fillId="0" borderId="24" xfId="0" applyNumberFormat="1" applyFont="1" applyBorder="1"/>
    <xf numFmtId="0" fontId="63" fillId="0" borderId="0" xfId="0" applyFont="1" applyBorder="1" applyAlignment="1">
      <alignment horizontal="center" vertical="center" wrapText="1"/>
    </xf>
    <xf numFmtId="0" fontId="68" fillId="0" borderId="25" xfId="0" applyFont="1" applyBorder="1" applyAlignment="1">
      <alignment horizontal="center" vertical="center" wrapText="1"/>
    </xf>
    <xf numFmtId="0" fontId="65" fillId="0" borderId="26" xfId="0" applyFont="1" applyBorder="1"/>
    <xf numFmtId="0" fontId="56" fillId="0" borderId="7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top" wrapText="1"/>
    </xf>
    <xf numFmtId="0" fontId="68" fillId="0" borderId="14" xfId="0" applyFont="1" applyFill="1" applyBorder="1" applyAlignment="1">
      <alignment horizontal="center" vertical="center" wrapText="1"/>
    </xf>
    <xf numFmtId="0" fontId="68" fillId="2" borderId="14" xfId="0" applyFont="1" applyFill="1" applyBorder="1" applyAlignment="1">
      <alignment horizontal="center" vertical="center" wrapText="1"/>
    </xf>
    <xf numFmtId="0" fontId="68" fillId="3" borderId="14" xfId="0" applyFont="1" applyFill="1" applyBorder="1" applyAlignment="1">
      <alignment horizontal="left" vertical="center"/>
    </xf>
    <xf numFmtId="0" fontId="68" fillId="3" borderId="14" xfId="0" applyFont="1" applyFill="1" applyBorder="1" applyAlignment="1">
      <alignment horizontal="center" vertical="center"/>
    </xf>
    <xf numFmtId="0" fontId="68" fillId="2" borderId="14" xfId="0" applyFont="1" applyFill="1" applyBorder="1" applyAlignment="1">
      <alignment horizontal="center" vertical="center"/>
    </xf>
    <xf numFmtId="0" fontId="68" fillId="0" borderId="14" xfId="0" applyFont="1" applyFill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53" fillId="0" borderId="5" xfId="0" applyFont="1" applyBorder="1" applyAlignment="1">
      <alignment horizontal="center" vertical="center" wrapText="1"/>
    </xf>
    <xf numFmtId="14" fontId="53" fillId="0" borderId="24" xfId="0" applyNumberFormat="1" applyFont="1" applyBorder="1" applyAlignment="1">
      <alignment horizontal="left"/>
    </xf>
    <xf numFmtId="0" fontId="11" fillId="0" borderId="24" xfId="0" applyFont="1" applyBorder="1" applyAlignment="1">
      <alignment horizontal="left" vertical="center" wrapText="1"/>
    </xf>
    <xf numFmtId="0" fontId="53" fillId="0" borderId="24" xfId="0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3" fontId="19" fillId="0" borderId="24" xfId="0" applyNumberFormat="1" applyFont="1" applyBorder="1" applyAlignment="1">
      <alignment horizontal="center" vertical="center" wrapText="1"/>
    </xf>
    <xf numFmtId="3" fontId="42" fillId="0" borderId="24" xfId="0" applyNumberFormat="1" applyFont="1" applyFill="1" applyBorder="1" applyAlignment="1">
      <alignment horizontal="center" vertical="center"/>
    </xf>
    <xf numFmtId="3" fontId="19" fillId="3" borderId="24" xfId="0" applyNumberFormat="1" applyFont="1" applyFill="1" applyBorder="1" applyAlignment="1">
      <alignment horizontal="center" vertical="center" wrapText="1"/>
    </xf>
    <xf numFmtId="3" fontId="42" fillId="0" borderId="24" xfId="0" applyNumberFormat="1" applyFont="1" applyFill="1" applyBorder="1" applyAlignment="1">
      <alignment horizontal="center" vertical="center" wrapText="1"/>
    </xf>
    <xf numFmtId="3" fontId="23" fillId="0" borderId="24" xfId="0" applyNumberFormat="1" applyFont="1" applyFill="1" applyBorder="1" applyAlignment="1">
      <alignment horizontal="center" vertical="center" wrapText="1"/>
    </xf>
    <xf numFmtId="3" fontId="19" fillId="0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2" fillId="0" borderId="14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42" fillId="0" borderId="14" xfId="0" applyNumberFormat="1" applyFont="1" applyFill="1" applyBorder="1" applyAlignment="1">
      <alignment horizontal="center" vertical="center" wrapText="1"/>
    </xf>
    <xf numFmtId="3" fontId="23" fillId="3" borderId="24" xfId="0" applyNumberFormat="1" applyFont="1" applyFill="1" applyBorder="1" applyAlignment="1">
      <alignment horizontal="center" vertical="center"/>
    </xf>
    <xf numFmtId="3" fontId="23" fillId="3" borderId="24" xfId="0" applyNumberFormat="1" applyFont="1" applyFill="1" applyBorder="1" applyAlignment="1">
      <alignment horizontal="center" vertical="center" wrapText="1"/>
    </xf>
    <xf numFmtId="3" fontId="19" fillId="3" borderId="26" xfId="0" applyNumberFormat="1" applyFont="1" applyFill="1" applyBorder="1" applyAlignment="1">
      <alignment horizontal="center" vertical="center" wrapText="1"/>
    </xf>
    <xf numFmtId="3" fontId="23" fillId="3" borderId="26" xfId="0" applyNumberFormat="1" applyFont="1" applyFill="1" applyBorder="1" applyAlignment="1">
      <alignment horizontal="center" vertical="center"/>
    </xf>
    <xf numFmtId="3" fontId="23" fillId="3" borderId="26" xfId="0" applyNumberFormat="1" applyFont="1" applyFill="1" applyBorder="1" applyAlignment="1">
      <alignment horizontal="center" vertical="center" wrapText="1"/>
    </xf>
    <xf numFmtId="3" fontId="19" fillId="3" borderId="27" xfId="0" applyNumberFormat="1" applyFont="1" applyFill="1" applyBorder="1" applyAlignment="1">
      <alignment horizontal="center" vertical="center" wrapText="1"/>
    </xf>
    <xf numFmtId="3" fontId="19" fillId="2" borderId="14" xfId="0" applyNumberFormat="1" applyFont="1" applyFill="1" applyBorder="1" applyAlignment="1">
      <alignment horizontal="center" vertical="center"/>
    </xf>
    <xf numFmtId="3" fontId="42" fillId="3" borderId="14" xfId="0" applyNumberFormat="1" applyFont="1" applyFill="1" applyBorder="1" applyAlignment="1">
      <alignment horizontal="center" vertical="center" wrapText="1"/>
    </xf>
    <xf numFmtId="3" fontId="71" fillId="3" borderId="14" xfId="0" applyNumberFormat="1" applyFont="1" applyFill="1" applyBorder="1" applyAlignment="1">
      <alignment horizontal="center" vertical="center"/>
    </xf>
    <xf numFmtId="3" fontId="48" fillId="3" borderId="14" xfId="0" applyNumberFormat="1" applyFont="1" applyFill="1" applyBorder="1" applyAlignment="1">
      <alignment horizontal="center" vertical="center" wrapText="1"/>
    </xf>
    <xf numFmtId="3" fontId="23" fillId="3" borderId="14" xfId="0" applyNumberFormat="1" applyFont="1" applyFill="1" applyBorder="1" applyAlignment="1">
      <alignment horizontal="center" vertical="center" wrapText="1"/>
    </xf>
    <xf numFmtId="3" fontId="22" fillId="0" borderId="24" xfId="0" applyNumberFormat="1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3" fontId="19" fillId="0" borderId="26" xfId="0" applyNumberFormat="1" applyFont="1" applyBorder="1" applyAlignment="1">
      <alignment horizontal="center" vertical="top"/>
    </xf>
    <xf numFmtId="0" fontId="19" fillId="0" borderId="26" xfId="0" applyFont="1" applyBorder="1"/>
    <xf numFmtId="3" fontId="19" fillId="0" borderId="26" xfId="0" applyNumberFormat="1" applyFont="1" applyBorder="1" applyAlignment="1">
      <alignment horizontal="center" vertical="center"/>
    </xf>
    <xf numFmtId="3" fontId="19" fillId="0" borderId="26" xfId="0" applyNumberFormat="1" applyFont="1" applyBorder="1" applyAlignment="1">
      <alignment horizontal="center"/>
    </xf>
    <xf numFmtId="3" fontId="19" fillId="0" borderId="27" xfId="0" applyNumberFormat="1" applyFont="1" applyBorder="1" applyAlignment="1">
      <alignment horizontal="center"/>
    </xf>
    <xf numFmtId="3" fontId="19" fillId="3" borderId="14" xfId="0" applyNumberFormat="1" applyFont="1" applyFill="1" applyBorder="1"/>
    <xf numFmtId="3" fontId="19" fillId="2" borderId="14" xfId="0" applyNumberFormat="1" applyFont="1" applyFill="1" applyBorder="1"/>
    <xf numFmtId="3" fontId="19" fillId="0" borderId="14" xfId="0" applyNumberFormat="1" applyFont="1" applyBorder="1"/>
    <xf numFmtId="14" fontId="63" fillId="2" borderId="14" xfId="0" applyNumberFormat="1" applyFont="1" applyFill="1" applyBorder="1" applyAlignment="1">
      <alignment horizontal="left" vertical="top"/>
    </xf>
    <xf numFmtId="17" fontId="72" fillId="0" borderId="0" xfId="0" applyNumberFormat="1" applyFont="1" applyAlignment="1">
      <alignment horizontal="center" vertical="center" wrapText="1"/>
    </xf>
    <xf numFmtId="0" fontId="59" fillId="3" borderId="14" xfId="0" applyFont="1" applyFill="1" applyBorder="1" applyAlignment="1">
      <alignment horizontal="center" vertical="center" wrapText="1"/>
    </xf>
    <xf numFmtId="14" fontId="69" fillId="3" borderId="14" xfId="0" applyNumberFormat="1" applyFont="1" applyFill="1" applyBorder="1" applyAlignment="1">
      <alignment horizontal="left"/>
    </xf>
    <xf numFmtId="3" fontId="68" fillId="3" borderId="14" xfId="0" applyNumberFormat="1" applyFont="1" applyFill="1" applyBorder="1" applyAlignment="1">
      <alignment horizontal="center" vertical="center"/>
    </xf>
    <xf numFmtId="3" fontId="22" fillId="3" borderId="14" xfId="0" applyNumberFormat="1" applyFont="1" applyFill="1" applyBorder="1" applyAlignment="1">
      <alignment horizontal="center" vertical="center"/>
    </xf>
    <xf numFmtId="0" fontId="69" fillId="3" borderId="15" xfId="0" applyFont="1" applyFill="1" applyBorder="1" applyAlignment="1">
      <alignment horizontal="left" vertical="top" wrapText="1"/>
    </xf>
    <xf numFmtId="0" fontId="63" fillId="3" borderId="14" xfId="0" applyFont="1" applyFill="1" applyBorder="1" applyAlignment="1">
      <alignment horizontal="center" vertical="center" wrapText="1"/>
    </xf>
    <xf numFmtId="1" fontId="63" fillId="2" borderId="17" xfId="0" applyNumberFormat="1" applyFont="1" applyFill="1" applyBorder="1"/>
    <xf numFmtId="0" fontId="68" fillId="2" borderId="17" xfId="0" applyFont="1" applyFill="1" applyBorder="1" applyAlignment="1">
      <alignment horizontal="center" vertical="center" wrapText="1"/>
    </xf>
    <xf numFmtId="0" fontId="58" fillId="2" borderId="17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73" fillId="0" borderId="24" xfId="0" applyFont="1" applyBorder="1" applyAlignment="1">
      <alignment horizontal="center" wrapText="1"/>
    </xf>
    <xf numFmtId="0" fontId="73" fillId="3" borderId="24" xfId="0" applyFont="1" applyFill="1" applyBorder="1" applyAlignment="1">
      <alignment horizontal="center" wrapText="1"/>
    </xf>
    <xf numFmtId="0" fontId="74" fillId="3" borderId="24" xfId="0" applyFont="1" applyFill="1" applyBorder="1" applyAlignment="1">
      <alignment horizontal="center" wrapText="1"/>
    </xf>
    <xf numFmtId="3" fontId="75" fillId="0" borderId="24" xfId="0" applyNumberFormat="1" applyFont="1" applyFill="1" applyBorder="1" applyAlignment="1">
      <alignment horizontal="center" wrapText="1"/>
    </xf>
    <xf numFmtId="0" fontId="76" fillId="0" borderId="26" xfId="0" applyFont="1" applyBorder="1" applyAlignment="1">
      <alignment horizontal="center"/>
    </xf>
    <xf numFmtId="0" fontId="74" fillId="3" borderId="26" xfId="0" applyFont="1" applyFill="1" applyBorder="1" applyAlignment="1">
      <alignment horizontal="center" wrapText="1"/>
    </xf>
    <xf numFmtId="0" fontId="73" fillId="3" borderId="26" xfId="0" applyFont="1" applyFill="1" applyBorder="1" applyAlignment="1">
      <alignment horizontal="center" wrapText="1"/>
    </xf>
    <xf numFmtId="3" fontId="75" fillId="0" borderId="26" xfId="0" applyNumberFormat="1" applyFont="1" applyFill="1" applyBorder="1" applyAlignment="1">
      <alignment horizontal="center" wrapText="1"/>
    </xf>
    <xf numFmtId="0" fontId="73" fillId="0" borderId="8" xfId="0" applyFont="1" applyBorder="1" applyAlignment="1">
      <alignment horizontal="center" wrapText="1"/>
    </xf>
    <xf numFmtId="0" fontId="76" fillId="0" borderId="0" xfId="0" applyFont="1" applyBorder="1"/>
    <xf numFmtId="0" fontId="74" fillId="3" borderId="0" xfId="0" applyFont="1" applyFill="1" applyBorder="1" applyAlignment="1">
      <alignment horizontal="center" wrapText="1"/>
    </xf>
    <xf numFmtId="0" fontId="73" fillId="3" borderId="0" xfId="0" applyFont="1" applyFill="1" applyBorder="1" applyAlignment="1">
      <alignment horizontal="center" wrapText="1"/>
    </xf>
    <xf numFmtId="3" fontId="75" fillId="0" borderId="0" xfId="0" applyNumberFormat="1" applyFont="1" applyFill="1" applyBorder="1" applyAlignment="1">
      <alignment horizontal="center" wrapText="1"/>
    </xf>
    <xf numFmtId="0" fontId="74" fillId="0" borderId="12" xfId="0" applyFont="1" applyBorder="1" applyAlignment="1"/>
    <xf numFmtId="0" fontId="74" fillId="0" borderId="29" xfId="0" applyFont="1" applyBorder="1" applyAlignment="1">
      <alignment horizontal="left"/>
    </xf>
    <xf numFmtId="0" fontId="74" fillId="0" borderId="29" xfId="0" applyFont="1" applyBorder="1" applyAlignment="1">
      <alignment horizontal="center"/>
    </xf>
    <xf numFmtId="0" fontId="74" fillId="0" borderId="16" xfId="0" applyFont="1" applyBorder="1" applyAlignment="1"/>
    <xf numFmtId="0" fontId="74" fillId="0" borderId="16" xfId="0" applyFont="1" applyBorder="1" applyAlignment="1">
      <alignment horizontal="center"/>
    </xf>
    <xf numFmtId="0" fontId="74" fillId="0" borderId="14" xfId="0" applyFont="1" applyBorder="1" applyAlignment="1"/>
    <xf numFmtId="0" fontId="74" fillId="0" borderId="14" xfId="0" applyFont="1" applyBorder="1" applyAlignment="1">
      <alignment horizontal="center"/>
    </xf>
    <xf numFmtId="0" fontId="74" fillId="0" borderId="24" xfId="0" applyFont="1" applyBorder="1" applyAlignment="1"/>
    <xf numFmtId="0" fontId="74" fillId="0" borderId="24" xfId="0" applyFont="1" applyBorder="1" applyAlignment="1">
      <alignment horizontal="center"/>
    </xf>
    <xf numFmtId="0" fontId="74" fillId="3" borderId="14" xfId="0" applyFont="1" applyFill="1" applyBorder="1" applyAlignment="1"/>
    <xf numFmtId="0" fontId="74" fillId="3" borderId="14" xfId="0" applyFont="1" applyFill="1" applyBorder="1" applyAlignment="1">
      <alignment horizontal="center"/>
    </xf>
    <xf numFmtId="0" fontId="74" fillId="0" borderId="29" xfId="0" applyFont="1" applyBorder="1" applyAlignment="1"/>
    <xf numFmtId="0" fontId="74" fillId="0" borderId="14" xfId="0" applyFont="1" applyFill="1" applyBorder="1" applyAlignment="1"/>
    <xf numFmtId="0" fontId="73" fillId="3" borderId="31" xfId="0" applyFont="1" applyFill="1" applyBorder="1" applyAlignment="1">
      <alignment horizontal="center" wrapText="1"/>
    </xf>
    <xf numFmtId="0" fontId="74" fillId="3" borderId="31" xfId="0" applyFont="1" applyFill="1" applyBorder="1" applyAlignment="1">
      <alignment horizontal="center" wrapText="1"/>
    </xf>
    <xf numFmtId="3" fontId="75" fillId="0" borderId="31" xfId="0" applyNumberFormat="1" applyFont="1" applyFill="1" applyBorder="1" applyAlignment="1">
      <alignment horizontal="center" wrapText="1"/>
    </xf>
    <xf numFmtId="0" fontId="73" fillId="0" borderId="32" xfId="0" applyFont="1" applyBorder="1" applyAlignment="1">
      <alignment horizontal="center" wrapText="1"/>
    </xf>
    <xf numFmtId="0" fontId="73" fillId="0" borderId="31" xfId="0" applyFont="1" applyBorder="1" applyAlignment="1">
      <alignment horizontal="center" wrapText="1"/>
    </xf>
    <xf numFmtId="0" fontId="73" fillId="0" borderId="16" xfId="0" applyFont="1" applyBorder="1" applyAlignment="1">
      <alignment horizontal="center" wrapText="1"/>
    </xf>
    <xf numFmtId="0" fontId="7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49" fontId="31" fillId="0" borderId="0" xfId="0" applyNumberFormat="1" applyFont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5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65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49" fontId="56" fillId="0" borderId="9" xfId="0" applyNumberFormat="1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7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8"/>
  <sheetViews>
    <sheetView topLeftCell="E41" zoomScale="85" zoomScaleNormal="85" workbookViewId="0">
      <selection activeCell="M7" sqref="M7"/>
    </sheetView>
  </sheetViews>
  <sheetFormatPr defaultRowHeight="15" x14ac:dyDescent="0.25"/>
  <cols>
    <col min="1" max="1" width="3.7109375" hidden="1" customWidth="1"/>
    <col min="2" max="2" width="0" hidden="1" customWidth="1"/>
    <col min="3" max="3" width="10.140625" hidden="1" customWidth="1"/>
    <col min="4" max="4" width="0" hidden="1" customWidth="1"/>
    <col min="5" max="5" width="5.7109375" customWidth="1"/>
    <col min="6" max="6" width="5.28515625" customWidth="1"/>
    <col min="7" max="7" width="22.7109375" bestFit="1" customWidth="1"/>
    <col min="9" max="9" width="8" customWidth="1"/>
    <col min="12" max="12" width="12.140625" customWidth="1"/>
    <col min="13" max="15" width="10.42578125" customWidth="1"/>
    <col min="16" max="16" width="9.140625" customWidth="1"/>
    <col min="17" max="17" width="13.85546875" customWidth="1"/>
    <col min="18" max="18" width="13.28515625" customWidth="1"/>
  </cols>
  <sheetData>
    <row r="1" spans="1:19" ht="14.45" hidden="1" x14ac:dyDescent="0.3">
      <c r="B1" s="413"/>
      <c r="C1" s="413"/>
      <c r="D1" s="413"/>
      <c r="E1" s="413"/>
      <c r="F1" s="413"/>
      <c r="G1" s="413"/>
      <c r="H1" s="413"/>
      <c r="I1" s="413"/>
      <c r="J1" s="413"/>
      <c r="K1" s="40"/>
    </row>
    <row r="2" spans="1:19" ht="19.5" hidden="1" customHeight="1" x14ac:dyDescent="0.3">
      <c r="B2" s="413"/>
      <c r="C2" s="413"/>
      <c r="D2" s="413"/>
      <c r="E2" s="413"/>
      <c r="F2" s="413"/>
      <c r="G2" s="413"/>
      <c r="H2" s="413"/>
      <c r="I2" s="413"/>
      <c r="J2" s="413"/>
      <c r="K2" s="40"/>
    </row>
    <row r="3" spans="1:19" ht="19.5" hidden="1" customHeight="1" x14ac:dyDescent="0.3"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9" ht="14.45" hidden="1" x14ac:dyDescent="0.3"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9" ht="22.15" customHeight="1" x14ac:dyDescent="0.3">
      <c r="B5" s="40"/>
      <c r="C5" s="40"/>
      <c r="D5" s="40"/>
      <c r="E5" s="393" t="s">
        <v>73</v>
      </c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74"/>
      <c r="S5" s="74"/>
    </row>
    <row r="6" spans="1:19" ht="22.15" customHeight="1" thickBot="1" x14ac:dyDescent="0.35">
      <c r="B6" s="40"/>
      <c r="C6" s="40"/>
      <c r="D6" s="40"/>
      <c r="E6" s="389" t="s">
        <v>142</v>
      </c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75"/>
      <c r="S6" s="75"/>
    </row>
    <row r="7" spans="1:19" ht="14.45" customHeight="1" x14ac:dyDescent="0.25">
      <c r="A7" s="398" t="s">
        <v>0</v>
      </c>
      <c r="B7" s="414" t="s">
        <v>1</v>
      </c>
      <c r="C7" s="417" t="s">
        <v>2</v>
      </c>
      <c r="D7" s="414"/>
      <c r="E7" s="398" t="s">
        <v>119</v>
      </c>
      <c r="F7" s="398" t="s">
        <v>78</v>
      </c>
      <c r="G7" s="398" t="s">
        <v>3</v>
      </c>
      <c r="H7" s="398" t="s">
        <v>4</v>
      </c>
      <c r="I7" s="398" t="s">
        <v>5</v>
      </c>
      <c r="J7" s="398" t="s">
        <v>6</v>
      </c>
      <c r="K7" s="398" t="s">
        <v>76</v>
      </c>
      <c r="L7" s="398" t="s">
        <v>74</v>
      </c>
      <c r="M7" s="398" t="s">
        <v>127</v>
      </c>
      <c r="N7" s="398" t="s">
        <v>128</v>
      </c>
      <c r="O7" s="398" t="s">
        <v>129</v>
      </c>
      <c r="P7" s="398" t="s">
        <v>8</v>
      </c>
      <c r="Q7" s="395" t="s">
        <v>75</v>
      </c>
    </row>
    <row r="8" spans="1:19" x14ac:dyDescent="0.25">
      <c r="A8" s="399"/>
      <c r="B8" s="415"/>
      <c r="C8" s="418"/>
      <c r="D8" s="415"/>
      <c r="E8" s="401"/>
      <c r="F8" s="401"/>
      <c r="G8" s="399"/>
      <c r="H8" s="399"/>
      <c r="I8" s="401"/>
      <c r="J8" s="401"/>
      <c r="K8" s="401"/>
      <c r="L8" s="401"/>
      <c r="M8" s="401"/>
      <c r="N8" s="401"/>
      <c r="O8" s="401"/>
      <c r="P8" s="401"/>
      <c r="Q8" s="396"/>
    </row>
    <row r="9" spans="1:19" ht="15.75" thickBot="1" x14ac:dyDescent="0.3">
      <c r="A9" s="399"/>
      <c r="B9" s="415"/>
      <c r="C9" s="419"/>
      <c r="D9" s="416"/>
      <c r="E9" s="401"/>
      <c r="F9" s="401"/>
      <c r="G9" s="399"/>
      <c r="H9" s="399"/>
      <c r="I9" s="401"/>
      <c r="J9" s="401"/>
      <c r="K9" s="401"/>
      <c r="L9" s="401"/>
      <c r="M9" s="401"/>
      <c r="N9" s="401"/>
      <c r="O9" s="401"/>
      <c r="P9" s="401"/>
      <c r="Q9" s="396"/>
    </row>
    <row r="10" spans="1:19" ht="63.75" customHeight="1" thickBot="1" x14ac:dyDescent="0.3">
      <c r="A10" s="400"/>
      <c r="B10" s="416"/>
      <c r="C10" s="1" t="s">
        <v>9</v>
      </c>
      <c r="D10" s="2" t="s">
        <v>10</v>
      </c>
      <c r="E10" s="402"/>
      <c r="F10" s="402"/>
      <c r="G10" s="400"/>
      <c r="H10" s="400"/>
      <c r="I10" s="402"/>
      <c r="J10" s="402"/>
      <c r="K10" s="402"/>
      <c r="L10" s="402"/>
      <c r="M10" s="409"/>
      <c r="N10" s="401"/>
      <c r="O10" s="401"/>
      <c r="P10" s="402"/>
      <c r="Q10" s="397"/>
    </row>
    <row r="11" spans="1:19" ht="28.9" x14ac:dyDescent="0.3">
      <c r="A11" s="4"/>
      <c r="B11" s="4"/>
      <c r="C11" s="5">
        <v>35583</v>
      </c>
      <c r="D11" s="6"/>
      <c r="E11" s="41">
        <v>1</v>
      </c>
      <c r="F11" s="41">
        <v>1</v>
      </c>
      <c r="G11" s="84" t="s">
        <v>36</v>
      </c>
      <c r="H11" s="85" t="s">
        <v>124</v>
      </c>
      <c r="I11" s="30" t="s">
        <v>12</v>
      </c>
      <c r="J11" s="30">
        <v>5</v>
      </c>
      <c r="K11" s="30">
        <v>1</v>
      </c>
      <c r="L11" s="11">
        <v>10494</v>
      </c>
      <c r="M11" s="11"/>
      <c r="N11" s="11"/>
      <c r="O11" s="11"/>
      <c r="P11" s="11">
        <f>1900*50%</f>
        <v>950</v>
      </c>
      <c r="Q11" s="109">
        <f t="shared" ref="Q11:Q31" si="0">L11+P11</f>
        <v>11444</v>
      </c>
    </row>
    <row r="12" spans="1:19" ht="17.45" x14ac:dyDescent="0.3">
      <c r="A12" s="4"/>
      <c r="B12" s="4"/>
      <c r="C12" s="5">
        <v>34941</v>
      </c>
      <c r="D12" s="6"/>
      <c r="E12" s="41">
        <f>E11+1</f>
        <v>2</v>
      </c>
      <c r="F12" s="41">
        <f>F11+1</f>
        <v>2</v>
      </c>
      <c r="G12" s="15" t="s">
        <v>23</v>
      </c>
      <c r="H12" s="4" t="s">
        <v>24</v>
      </c>
      <c r="I12" s="8" t="s">
        <v>12</v>
      </c>
      <c r="J12" s="8">
        <v>5</v>
      </c>
      <c r="K12" s="8">
        <v>1</v>
      </c>
      <c r="L12" s="10">
        <f>5869</f>
        <v>5869</v>
      </c>
      <c r="M12" s="10">
        <v>880</v>
      </c>
      <c r="N12" s="10">
        <f>L12+M12</f>
        <v>6749</v>
      </c>
      <c r="O12" s="10"/>
      <c r="P12" s="11">
        <f t="shared" ref="P12:P16" si="1">1900*50%</f>
        <v>950</v>
      </c>
      <c r="Q12" s="33">
        <f>N12+P12</f>
        <v>7699</v>
      </c>
    </row>
    <row r="13" spans="1:19" ht="17.45" x14ac:dyDescent="0.3">
      <c r="A13" s="4"/>
      <c r="B13" s="4"/>
      <c r="C13" s="5">
        <v>35583</v>
      </c>
      <c r="D13" s="6"/>
      <c r="E13" s="41">
        <f t="shared" ref="E13:E30" si="2">E12+1</f>
        <v>3</v>
      </c>
      <c r="F13" s="41">
        <f t="shared" ref="F13:F30" si="3">F12+1</f>
        <v>3</v>
      </c>
      <c r="G13" s="7" t="s">
        <v>30</v>
      </c>
      <c r="H13" s="4" t="s">
        <v>11</v>
      </c>
      <c r="I13" s="8" t="s">
        <v>12</v>
      </c>
      <c r="J13" s="8">
        <v>5</v>
      </c>
      <c r="K13" s="8">
        <v>1</v>
      </c>
      <c r="L13" s="10">
        <f>9966</f>
        <v>9966</v>
      </c>
      <c r="M13" s="10">
        <v>1495</v>
      </c>
      <c r="N13" s="47">
        <f>L13+M13</f>
        <v>11461</v>
      </c>
      <c r="O13" s="10"/>
      <c r="P13" s="11">
        <f t="shared" si="1"/>
        <v>950</v>
      </c>
      <c r="Q13" s="33">
        <f>N13+P13</f>
        <v>12411</v>
      </c>
    </row>
    <row r="14" spans="1:19" ht="17.45" x14ac:dyDescent="0.3">
      <c r="A14" s="4"/>
      <c r="B14" s="4"/>
      <c r="C14" s="5">
        <v>35583</v>
      </c>
      <c r="D14" s="6"/>
      <c r="E14" s="41">
        <f t="shared" si="2"/>
        <v>4</v>
      </c>
      <c r="F14" s="41">
        <f t="shared" si="3"/>
        <v>4</v>
      </c>
      <c r="G14" s="7" t="s">
        <v>28</v>
      </c>
      <c r="H14" s="4" t="s">
        <v>11</v>
      </c>
      <c r="I14" s="8" t="s">
        <v>12</v>
      </c>
      <c r="J14" s="8">
        <v>5</v>
      </c>
      <c r="K14" s="8">
        <v>1</v>
      </c>
      <c r="L14" s="10">
        <v>9695</v>
      </c>
      <c r="M14" s="10"/>
      <c r="N14" s="10"/>
      <c r="O14" s="10"/>
      <c r="P14" s="11">
        <f t="shared" si="1"/>
        <v>950</v>
      </c>
      <c r="Q14" s="12">
        <f t="shared" si="0"/>
        <v>10645</v>
      </c>
    </row>
    <row r="15" spans="1:19" ht="17.45" x14ac:dyDescent="0.3">
      <c r="A15" s="4"/>
      <c r="B15" s="4"/>
      <c r="C15" s="5">
        <v>34973</v>
      </c>
      <c r="D15" s="6"/>
      <c r="E15" s="41">
        <f t="shared" si="2"/>
        <v>5</v>
      </c>
      <c r="F15" s="41">
        <f t="shared" si="3"/>
        <v>5</v>
      </c>
      <c r="G15" s="7" t="s">
        <v>26</v>
      </c>
      <c r="H15" s="4" t="s">
        <v>11</v>
      </c>
      <c r="I15" s="8" t="s">
        <v>12</v>
      </c>
      <c r="J15" s="8">
        <v>5</v>
      </c>
      <c r="K15" s="8">
        <v>1</v>
      </c>
      <c r="L15" s="10">
        <v>8682</v>
      </c>
      <c r="M15" s="10"/>
      <c r="N15" s="10"/>
      <c r="O15" s="10"/>
      <c r="P15" s="11">
        <f t="shared" si="1"/>
        <v>950</v>
      </c>
      <c r="Q15" s="12">
        <f t="shared" si="0"/>
        <v>9632</v>
      </c>
    </row>
    <row r="16" spans="1:19" ht="17.45" x14ac:dyDescent="0.3">
      <c r="A16" s="4"/>
      <c r="B16" s="4"/>
      <c r="C16" s="5">
        <v>37347</v>
      </c>
      <c r="D16" s="6"/>
      <c r="E16" s="41">
        <f t="shared" si="2"/>
        <v>6</v>
      </c>
      <c r="F16" s="41">
        <f t="shared" si="3"/>
        <v>6</v>
      </c>
      <c r="G16" s="7" t="s">
        <v>126</v>
      </c>
      <c r="H16" s="4" t="s">
        <v>11</v>
      </c>
      <c r="I16" s="8" t="s">
        <v>12</v>
      </c>
      <c r="J16" s="8">
        <v>5</v>
      </c>
      <c r="K16" s="8">
        <v>1</v>
      </c>
      <c r="L16" s="10">
        <v>8682</v>
      </c>
      <c r="M16" s="10"/>
      <c r="N16" s="10"/>
      <c r="O16" s="10"/>
      <c r="P16" s="11">
        <f t="shared" si="1"/>
        <v>950</v>
      </c>
      <c r="Q16" s="12">
        <f t="shared" si="0"/>
        <v>9632</v>
      </c>
    </row>
    <row r="17" spans="1:17" ht="17.45" x14ac:dyDescent="0.3">
      <c r="A17" s="4"/>
      <c r="B17" s="4"/>
      <c r="C17" s="14">
        <v>34638</v>
      </c>
      <c r="D17" s="6"/>
      <c r="E17" s="41">
        <f t="shared" si="2"/>
        <v>7</v>
      </c>
      <c r="F17" s="41">
        <f t="shared" si="3"/>
        <v>7</v>
      </c>
      <c r="G17" s="7" t="s">
        <v>18</v>
      </c>
      <c r="H17" s="4" t="s">
        <v>11</v>
      </c>
      <c r="I17" s="8" t="s">
        <v>12</v>
      </c>
      <c r="J17" s="8">
        <v>5</v>
      </c>
      <c r="K17" s="8">
        <v>0.5</v>
      </c>
      <c r="L17" s="10">
        <v>4847</v>
      </c>
      <c r="M17" s="10"/>
      <c r="N17" s="10"/>
      <c r="O17" s="10"/>
      <c r="P17" s="11"/>
      <c r="Q17" s="12">
        <f t="shared" si="0"/>
        <v>4847</v>
      </c>
    </row>
    <row r="18" spans="1:17" ht="17.45" x14ac:dyDescent="0.3">
      <c r="A18" s="4"/>
      <c r="B18" s="4"/>
      <c r="C18" s="5">
        <v>39286</v>
      </c>
      <c r="D18" s="6"/>
      <c r="E18" s="41">
        <f t="shared" si="2"/>
        <v>8</v>
      </c>
      <c r="F18" s="41">
        <f t="shared" si="3"/>
        <v>8</v>
      </c>
      <c r="G18" s="7" t="s">
        <v>25</v>
      </c>
      <c r="H18" s="4" t="s">
        <v>11</v>
      </c>
      <c r="I18" s="8" t="s">
        <v>12</v>
      </c>
      <c r="J18" s="8">
        <v>5</v>
      </c>
      <c r="K18" s="8">
        <v>0.5</v>
      </c>
      <c r="L18" s="10">
        <v>4847</v>
      </c>
      <c r="M18" s="10"/>
      <c r="N18" s="10"/>
      <c r="O18" s="10"/>
      <c r="P18" s="11">
        <f>P11*0.5</f>
        <v>475</v>
      </c>
      <c r="Q18" s="12">
        <f t="shared" si="0"/>
        <v>5322</v>
      </c>
    </row>
    <row r="19" spans="1:17" ht="17.45" x14ac:dyDescent="0.3">
      <c r="A19" s="4"/>
      <c r="B19" s="4"/>
      <c r="C19" s="5">
        <v>39286</v>
      </c>
      <c r="D19" s="6"/>
      <c r="E19" s="41">
        <f t="shared" si="2"/>
        <v>9</v>
      </c>
      <c r="F19" s="41">
        <f t="shared" si="3"/>
        <v>9</v>
      </c>
      <c r="G19" s="7" t="s">
        <v>21</v>
      </c>
      <c r="H19" s="4" t="s">
        <v>11</v>
      </c>
      <c r="I19" s="8" t="s">
        <v>12</v>
      </c>
      <c r="J19" s="8">
        <v>5</v>
      </c>
      <c r="K19" s="8">
        <v>0.5</v>
      </c>
      <c r="L19" s="10">
        <v>4847</v>
      </c>
      <c r="M19" s="10"/>
      <c r="N19" s="10"/>
      <c r="O19" s="10"/>
      <c r="P19" s="11"/>
      <c r="Q19" s="12">
        <f t="shared" si="0"/>
        <v>4847</v>
      </c>
    </row>
    <row r="20" spans="1:17" ht="17.45" x14ac:dyDescent="0.3">
      <c r="A20" s="4"/>
      <c r="B20" s="4"/>
      <c r="C20" s="5">
        <v>37681</v>
      </c>
      <c r="D20" s="6"/>
      <c r="E20" s="41">
        <f t="shared" si="2"/>
        <v>10</v>
      </c>
      <c r="F20" s="41">
        <f t="shared" si="3"/>
        <v>10</v>
      </c>
      <c r="G20" s="13" t="s">
        <v>32</v>
      </c>
      <c r="H20" s="4" t="s">
        <v>11</v>
      </c>
      <c r="I20" s="8" t="s">
        <v>12</v>
      </c>
      <c r="J20" s="8">
        <v>5</v>
      </c>
      <c r="K20" s="8">
        <v>0.5</v>
      </c>
      <c r="L20" s="10">
        <v>4847</v>
      </c>
      <c r="M20" s="10"/>
      <c r="N20" s="10" t="s">
        <v>130</v>
      </c>
      <c r="O20" s="10"/>
      <c r="P20" s="11"/>
      <c r="Q20" s="12">
        <f t="shared" si="0"/>
        <v>4847</v>
      </c>
    </row>
    <row r="21" spans="1:17" ht="17.45" x14ac:dyDescent="0.3">
      <c r="A21" s="4"/>
      <c r="B21" s="4"/>
      <c r="C21" s="5">
        <v>38504</v>
      </c>
      <c r="D21" s="6"/>
      <c r="E21" s="41">
        <f t="shared" si="2"/>
        <v>11</v>
      </c>
      <c r="F21" s="41">
        <f t="shared" si="3"/>
        <v>11</v>
      </c>
      <c r="G21" s="7" t="s">
        <v>34</v>
      </c>
      <c r="H21" s="4" t="s">
        <v>11</v>
      </c>
      <c r="I21" s="8" t="s">
        <v>12</v>
      </c>
      <c r="J21" s="8">
        <v>5</v>
      </c>
      <c r="K21" s="8">
        <v>0.5</v>
      </c>
      <c r="L21" s="10">
        <v>4341</v>
      </c>
      <c r="M21" s="10"/>
      <c r="N21" s="10"/>
      <c r="O21" s="10"/>
      <c r="P21" s="11"/>
      <c r="Q21" s="12">
        <f t="shared" si="0"/>
        <v>4341</v>
      </c>
    </row>
    <row r="22" spans="1:17" ht="17.45" x14ac:dyDescent="0.3">
      <c r="A22" s="4"/>
      <c r="B22" s="4"/>
      <c r="C22" s="5">
        <v>34941</v>
      </c>
      <c r="D22" s="6"/>
      <c r="E22" s="41">
        <f t="shared" si="2"/>
        <v>12</v>
      </c>
      <c r="F22" s="41">
        <f t="shared" si="3"/>
        <v>12</v>
      </c>
      <c r="G22" s="7" t="s">
        <v>33</v>
      </c>
      <c r="H22" s="4" t="s">
        <v>11</v>
      </c>
      <c r="I22" s="8" t="s">
        <v>20</v>
      </c>
      <c r="J22" s="8">
        <v>5</v>
      </c>
      <c r="K22" s="8">
        <v>1</v>
      </c>
      <c r="L22" s="10">
        <v>4810</v>
      </c>
      <c r="M22" s="10"/>
      <c r="N22" s="10"/>
      <c r="O22" s="10"/>
      <c r="P22" s="11">
        <f t="shared" ref="P22:P23" si="4">1900*50%</f>
        <v>950</v>
      </c>
      <c r="Q22" s="12">
        <f t="shared" si="0"/>
        <v>5760</v>
      </c>
    </row>
    <row r="23" spans="1:17" ht="17.45" x14ac:dyDescent="0.3">
      <c r="A23" s="4"/>
      <c r="B23" s="4"/>
      <c r="C23" s="5">
        <v>40046</v>
      </c>
      <c r="D23" s="6"/>
      <c r="E23" s="41">
        <f t="shared" si="2"/>
        <v>13</v>
      </c>
      <c r="F23" s="41">
        <f t="shared" si="3"/>
        <v>13</v>
      </c>
      <c r="G23" s="13" t="s">
        <v>29</v>
      </c>
      <c r="H23" s="4" t="s">
        <v>11</v>
      </c>
      <c r="I23" s="8" t="s">
        <v>20</v>
      </c>
      <c r="J23" s="8">
        <v>5</v>
      </c>
      <c r="K23" s="8">
        <v>1</v>
      </c>
      <c r="L23" s="10">
        <v>4810</v>
      </c>
      <c r="M23" s="10"/>
      <c r="N23" s="10"/>
      <c r="O23" s="10"/>
      <c r="P23" s="11">
        <f t="shared" si="4"/>
        <v>950</v>
      </c>
      <c r="Q23" s="12">
        <f t="shared" si="0"/>
        <v>5760</v>
      </c>
    </row>
    <row r="24" spans="1:17" ht="17.45" x14ac:dyDescent="0.3">
      <c r="A24" s="4"/>
      <c r="B24" s="4"/>
      <c r="C24" s="5">
        <v>36509</v>
      </c>
      <c r="D24" s="6"/>
      <c r="E24" s="41">
        <f t="shared" si="2"/>
        <v>14</v>
      </c>
      <c r="F24" s="41">
        <f t="shared" si="3"/>
        <v>14</v>
      </c>
      <c r="G24" s="7" t="s">
        <v>19</v>
      </c>
      <c r="H24" s="4" t="s">
        <v>11</v>
      </c>
      <c r="I24" s="8" t="s">
        <v>20</v>
      </c>
      <c r="J24" s="8">
        <v>5</v>
      </c>
      <c r="K24" s="8">
        <v>0.5</v>
      </c>
      <c r="L24" s="10">
        <v>2319</v>
      </c>
      <c r="M24" s="10"/>
      <c r="N24" s="10"/>
      <c r="O24" s="10"/>
      <c r="P24" s="11"/>
      <c r="Q24" s="12">
        <f t="shared" si="0"/>
        <v>2319</v>
      </c>
    </row>
    <row r="25" spans="1:17" ht="17.45" x14ac:dyDescent="0.3">
      <c r="A25" s="4"/>
      <c r="B25" s="4"/>
      <c r="C25" s="5">
        <v>37043</v>
      </c>
      <c r="D25" s="6"/>
      <c r="E25" s="41">
        <f t="shared" si="2"/>
        <v>15</v>
      </c>
      <c r="F25" s="41">
        <f t="shared" si="3"/>
        <v>15</v>
      </c>
      <c r="G25" s="13" t="s">
        <v>13</v>
      </c>
      <c r="H25" s="4" t="s">
        <v>11</v>
      </c>
      <c r="I25" s="8" t="s">
        <v>14</v>
      </c>
      <c r="J25" s="8">
        <v>4</v>
      </c>
      <c r="K25" s="8">
        <v>1</v>
      </c>
      <c r="L25" s="10">
        <v>3725</v>
      </c>
      <c r="M25" s="10"/>
      <c r="N25" s="10"/>
      <c r="O25" s="10"/>
      <c r="P25" s="11">
        <f>1900*50%</f>
        <v>950</v>
      </c>
      <c r="Q25" s="12">
        <f t="shared" si="0"/>
        <v>4675</v>
      </c>
    </row>
    <row r="26" spans="1:17" ht="17.45" x14ac:dyDescent="0.3">
      <c r="A26" s="4"/>
      <c r="B26" s="4"/>
      <c r="C26" s="5">
        <v>39573</v>
      </c>
      <c r="D26" s="6"/>
      <c r="E26" s="41">
        <f t="shared" si="2"/>
        <v>16</v>
      </c>
      <c r="F26" s="41">
        <f t="shared" si="3"/>
        <v>16</v>
      </c>
      <c r="G26" s="13" t="s">
        <v>31</v>
      </c>
      <c r="H26" s="4" t="s">
        <v>11</v>
      </c>
      <c r="I26" s="8" t="s">
        <v>14</v>
      </c>
      <c r="J26" s="8">
        <v>5</v>
      </c>
      <c r="K26" s="8">
        <v>0.5</v>
      </c>
      <c r="L26" s="10">
        <v>1957</v>
      </c>
      <c r="M26" s="10"/>
      <c r="N26" s="10"/>
      <c r="O26" s="10"/>
      <c r="P26" s="11"/>
      <c r="Q26" s="12">
        <f t="shared" si="0"/>
        <v>1957</v>
      </c>
    </row>
    <row r="27" spans="1:17" ht="17.45" x14ac:dyDescent="0.3">
      <c r="A27" s="4"/>
      <c r="B27" s="4"/>
      <c r="C27" s="5"/>
      <c r="D27" s="6"/>
      <c r="E27" s="41">
        <f t="shared" si="2"/>
        <v>17</v>
      </c>
      <c r="F27" s="41">
        <f t="shared" si="3"/>
        <v>17</v>
      </c>
      <c r="G27" s="7" t="s">
        <v>27</v>
      </c>
      <c r="H27" s="4" t="s">
        <v>11</v>
      </c>
      <c r="I27" s="8" t="s">
        <v>14</v>
      </c>
      <c r="J27" s="8">
        <v>5</v>
      </c>
      <c r="K27" s="8">
        <v>1</v>
      </c>
      <c r="L27" s="10">
        <v>3350</v>
      </c>
      <c r="M27" s="10"/>
      <c r="N27" s="10"/>
      <c r="O27" s="10"/>
      <c r="P27" s="11"/>
      <c r="Q27" s="12">
        <f t="shared" si="0"/>
        <v>3350</v>
      </c>
    </row>
    <row r="28" spans="1:17" ht="17.45" x14ac:dyDescent="0.3">
      <c r="A28" s="4"/>
      <c r="B28" s="4"/>
      <c r="C28" s="5">
        <v>38504</v>
      </c>
      <c r="D28" s="6"/>
      <c r="E28" s="41">
        <f t="shared" si="2"/>
        <v>18</v>
      </c>
      <c r="F28" s="41">
        <f t="shared" si="3"/>
        <v>18</v>
      </c>
      <c r="G28" s="7" t="s">
        <v>15</v>
      </c>
      <c r="H28" s="4" t="s">
        <v>11</v>
      </c>
      <c r="I28" s="8"/>
      <c r="J28" s="8">
        <v>5</v>
      </c>
      <c r="K28" s="8">
        <v>0.5</v>
      </c>
      <c r="L28" s="10">
        <v>1895</v>
      </c>
      <c r="M28" s="10"/>
      <c r="N28" s="10"/>
      <c r="O28" s="10"/>
      <c r="P28" s="11"/>
      <c r="Q28" s="12">
        <f t="shared" si="0"/>
        <v>1895</v>
      </c>
    </row>
    <row r="29" spans="1:17" ht="17.45" x14ac:dyDescent="0.3">
      <c r="A29" s="4"/>
      <c r="B29" s="4"/>
      <c r="C29" s="5">
        <v>37681</v>
      </c>
      <c r="D29" s="6"/>
      <c r="E29" s="41">
        <f t="shared" si="2"/>
        <v>19</v>
      </c>
      <c r="F29" s="41">
        <f t="shared" si="3"/>
        <v>19</v>
      </c>
      <c r="G29" s="7" t="s">
        <v>22</v>
      </c>
      <c r="H29" s="4" t="s">
        <v>11</v>
      </c>
      <c r="I29" s="8"/>
      <c r="J29" s="8">
        <v>5</v>
      </c>
      <c r="K29" s="8">
        <v>0.5</v>
      </c>
      <c r="L29" s="10">
        <v>1540</v>
      </c>
      <c r="M29" s="10"/>
      <c r="N29" s="10"/>
      <c r="O29" s="10"/>
      <c r="P29" s="11"/>
      <c r="Q29" s="12">
        <f t="shared" si="0"/>
        <v>1540</v>
      </c>
    </row>
    <row r="30" spans="1:17" ht="17.45" x14ac:dyDescent="0.3">
      <c r="A30" s="4"/>
      <c r="B30" s="4"/>
      <c r="C30" s="5"/>
      <c r="D30" s="6"/>
      <c r="E30" s="41">
        <f t="shared" si="2"/>
        <v>20</v>
      </c>
      <c r="F30" s="41">
        <f t="shared" si="3"/>
        <v>20</v>
      </c>
      <c r="G30" s="7" t="s">
        <v>35</v>
      </c>
      <c r="H30" s="4" t="s">
        <v>17</v>
      </c>
      <c r="I30" s="8"/>
      <c r="J30" s="8">
        <v>1</v>
      </c>
      <c r="K30" s="8">
        <v>1</v>
      </c>
      <c r="L30" s="10">
        <v>2077</v>
      </c>
      <c r="M30" s="10"/>
      <c r="N30" s="10"/>
      <c r="O30" s="10"/>
      <c r="P30" s="11"/>
      <c r="Q30" s="12">
        <f t="shared" si="0"/>
        <v>2077</v>
      </c>
    </row>
    <row r="31" spans="1:17" ht="17.45" x14ac:dyDescent="0.3">
      <c r="A31" s="90"/>
      <c r="B31" s="90"/>
      <c r="C31" s="21"/>
      <c r="D31" s="90"/>
      <c r="E31" s="90">
        <v>21</v>
      </c>
      <c r="F31" s="90">
        <v>21</v>
      </c>
      <c r="G31" s="7" t="s">
        <v>139</v>
      </c>
      <c r="H31" s="4" t="s">
        <v>11</v>
      </c>
      <c r="I31" s="8" t="s">
        <v>12</v>
      </c>
      <c r="J31" s="8">
        <v>5</v>
      </c>
      <c r="K31" s="8">
        <v>0.5</v>
      </c>
      <c r="L31" s="10">
        <v>4847</v>
      </c>
      <c r="M31" s="10"/>
      <c r="N31" s="10"/>
      <c r="O31" s="10"/>
      <c r="P31" s="11"/>
      <c r="Q31" s="12">
        <f t="shared" si="0"/>
        <v>4847</v>
      </c>
    </row>
    <row r="32" spans="1:17" ht="17.45" x14ac:dyDescent="0.3">
      <c r="A32" s="90"/>
      <c r="B32" s="90"/>
      <c r="C32" s="21"/>
      <c r="D32" s="90"/>
      <c r="E32" s="90">
        <v>22</v>
      </c>
      <c r="F32" s="90">
        <v>22</v>
      </c>
      <c r="G32" s="7" t="s">
        <v>134</v>
      </c>
      <c r="H32" s="4" t="s">
        <v>11</v>
      </c>
      <c r="I32" s="8" t="s">
        <v>12</v>
      </c>
      <c r="J32" s="8">
        <v>5</v>
      </c>
      <c r="K32" s="8">
        <v>0.5</v>
      </c>
      <c r="L32" s="10">
        <v>4847</v>
      </c>
      <c r="M32" s="10"/>
      <c r="N32" s="10"/>
      <c r="O32" s="10"/>
      <c r="P32" s="11"/>
      <c r="Q32" s="12">
        <v>4847</v>
      </c>
    </row>
    <row r="33" spans="1:20" ht="17.45" x14ac:dyDescent="0.3">
      <c r="A33" s="41"/>
      <c r="B33" s="41"/>
      <c r="C33" s="21"/>
      <c r="D33" s="41"/>
      <c r="E33" s="41">
        <v>23</v>
      </c>
      <c r="F33" s="41">
        <v>23</v>
      </c>
      <c r="G33" s="93" t="s">
        <v>135</v>
      </c>
      <c r="H33" s="4" t="s">
        <v>140</v>
      </c>
      <c r="I33" s="8" t="s">
        <v>12</v>
      </c>
      <c r="J33" s="8">
        <v>5</v>
      </c>
      <c r="K33" s="8">
        <v>1</v>
      </c>
      <c r="L33" s="10">
        <v>1900</v>
      </c>
      <c r="M33" s="10"/>
      <c r="N33" s="10"/>
      <c r="O33" s="10"/>
      <c r="P33" s="11"/>
      <c r="Q33" s="12">
        <f>SUM(L33:P33)</f>
        <v>1900</v>
      </c>
    </row>
    <row r="34" spans="1:20" ht="17.45" x14ac:dyDescent="0.3">
      <c r="A34" s="4"/>
      <c r="B34" s="4"/>
      <c r="C34" s="5">
        <v>39573</v>
      </c>
      <c r="D34" s="6"/>
      <c r="E34" s="95"/>
      <c r="F34" s="95"/>
      <c r="G34" s="66" t="s">
        <v>16</v>
      </c>
      <c r="H34" s="67" t="s">
        <v>17</v>
      </c>
      <c r="I34" s="410" t="s">
        <v>52</v>
      </c>
      <c r="J34" s="411"/>
      <c r="K34" s="46"/>
      <c r="L34" s="68">
        <v>0</v>
      </c>
      <c r="M34" s="68"/>
      <c r="N34" s="68"/>
      <c r="O34" s="68"/>
      <c r="P34" s="69"/>
      <c r="Q34" s="70">
        <f>L34+P34</f>
        <v>0</v>
      </c>
    </row>
    <row r="35" spans="1:20" ht="23.45" x14ac:dyDescent="0.3">
      <c r="A35" s="41"/>
      <c r="B35" s="41"/>
      <c r="C35" s="41"/>
      <c r="D35" s="41"/>
      <c r="E35" s="41"/>
      <c r="F35" s="41"/>
      <c r="G35" s="41"/>
      <c r="H35" s="41"/>
      <c r="I35" s="388" t="s">
        <v>118</v>
      </c>
      <c r="J35" s="388"/>
      <c r="K35" s="71">
        <f>SUM(K11:K34)</f>
        <v>17.5</v>
      </c>
      <c r="L35" s="9">
        <f>SUM(L11:L33)</f>
        <v>115194</v>
      </c>
      <c r="M35" s="9">
        <f t="shared" ref="M35:Q35" si="5">SUM(M11:M33)</f>
        <v>2375</v>
      </c>
      <c r="N35" s="9">
        <f t="shared" si="5"/>
        <v>18210</v>
      </c>
      <c r="O35" s="9">
        <f t="shared" si="5"/>
        <v>0</v>
      </c>
      <c r="P35" s="9">
        <f t="shared" si="5"/>
        <v>9025</v>
      </c>
      <c r="Q35" s="9">
        <f t="shared" si="5"/>
        <v>126594</v>
      </c>
    </row>
    <row r="36" spans="1:20" ht="14.45" x14ac:dyDescent="0.3">
      <c r="A36" s="41"/>
      <c r="B36" s="41"/>
      <c r="C36" s="41"/>
      <c r="D36" s="41"/>
      <c r="E36" s="41"/>
      <c r="F36" s="41"/>
      <c r="G36" s="41"/>
      <c r="H36" s="41"/>
      <c r="I36" s="3"/>
      <c r="J36" s="3"/>
      <c r="K36" s="3"/>
    </row>
    <row r="37" spans="1:20" ht="23.45" customHeight="1" x14ac:dyDescent="0.25">
      <c r="A37" s="41"/>
      <c r="B37" s="41"/>
      <c r="C37" s="41"/>
      <c r="D37" s="41"/>
      <c r="E37" s="393" t="s">
        <v>79</v>
      </c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74"/>
      <c r="T37" s="74"/>
    </row>
    <row r="38" spans="1:20" ht="24.6" customHeight="1" thickBot="1" x14ac:dyDescent="0.35">
      <c r="A38" s="41"/>
      <c r="B38" s="41"/>
      <c r="C38" s="41"/>
      <c r="D38" s="41"/>
      <c r="E38" s="391" t="s">
        <v>136</v>
      </c>
      <c r="F38" s="391"/>
      <c r="G38" s="391"/>
      <c r="H38" s="391"/>
      <c r="I38" s="391"/>
      <c r="J38" s="391"/>
      <c r="K38" s="391"/>
      <c r="L38" s="392"/>
      <c r="M38" s="392"/>
      <c r="N38" s="392"/>
      <c r="O38" s="392"/>
      <c r="P38" s="392"/>
      <c r="Q38" s="392"/>
      <c r="R38" s="392"/>
    </row>
    <row r="39" spans="1:20" ht="19.899999999999999" customHeight="1" x14ac:dyDescent="0.25">
      <c r="A39" s="41"/>
      <c r="B39" s="41"/>
      <c r="C39" s="41"/>
      <c r="D39" s="41"/>
      <c r="E39" s="398" t="s">
        <v>119</v>
      </c>
      <c r="F39" s="398" t="s">
        <v>78</v>
      </c>
      <c r="G39" s="398" t="s">
        <v>3</v>
      </c>
      <c r="H39" s="398" t="s">
        <v>4</v>
      </c>
      <c r="I39" s="398" t="s">
        <v>5</v>
      </c>
      <c r="J39" s="398" t="s">
        <v>6</v>
      </c>
      <c r="K39" s="398" t="s">
        <v>7</v>
      </c>
      <c r="L39" s="398" t="s">
        <v>81</v>
      </c>
      <c r="M39" s="398" t="s">
        <v>127</v>
      </c>
      <c r="N39" s="398" t="s">
        <v>128</v>
      </c>
      <c r="O39" s="398" t="s">
        <v>129</v>
      </c>
      <c r="P39" s="398" t="s">
        <v>8</v>
      </c>
      <c r="Q39" s="398" t="s">
        <v>80</v>
      </c>
      <c r="R39" s="395" t="s">
        <v>75</v>
      </c>
    </row>
    <row r="40" spans="1:20" x14ac:dyDescent="0.25">
      <c r="A40" s="41"/>
      <c r="B40" s="41"/>
      <c r="C40" s="41"/>
      <c r="D40" s="41"/>
      <c r="E40" s="401"/>
      <c r="F40" s="401"/>
      <c r="G40" s="399"/>
      <c r="H40" s="399"/>
      <c r="I40" s="401"/>
      <c r="J40" s="401"/>
      <c r="K40" s="399"/>
      <c r="L40" s="401"/>
      <c r="M40" s="401"/>
      <c r="N40" s="401"/>
      <c r="O40" s="401"/>
      <c r="P40" s="401"/>
      <c r="Q40" s="399"/>
      <c r="R40" s="396"/>
    </row>
    <row r="41" spans="1:20" x14ac:dyDescent="0.25">
      <c r="A41" s="41"/>
      <c r="B41" s="41"/>
      <c r="C41" s="41"/>
      <c r="D41" s="41"/>
      <c r="E41" s="401"/>
      <c r="F41" s="401"/>
      <c r="G41" s="399"/>
      <c r="H41" s="399"/>
      <c r="I41" s="401"/>
      <c r="J41" s="401"/>
      <c r="K41" s="399"/>
      <c r="L41" s="401"/>
      <c r="M41" s="401"/>
      <c r="N41" s="401"/>
      <c r="O41" s="401"/>
      <c r="P41" s="401"/>
      <c r="Q41" s="399"/>
      <c r="R41" s="396"/>
    </row>
    <row r="42" spans="1:20" ht="20.45" customHeight="1" thickBot="1" x14ac:dyDescent="0.3">
      <c r="E42" s="402"/>
      <c r="F42" s="402"/>
      <c r="G42" s="400"/>
      <c r="H42" s="400"/>
      <c r="I42" s="402"/>
      <c r="J42" s="402"/>
      <c r="K42" s="400"/>
      <c r="L42" s="402"/>
      <c r="M42" s="409"/>
      <c r="N42" s="401"/>
      <c r="O42" s="401"/>
      <c r="P42" s="402"/>
      <c r="Q42" s="400"/>
      <c r="R42" s="397"/>
    </row>
    <row r="43" spans="1:20" ht="28.9" x14ac:dyDescent="0.3">
      <c r="E43" s="76">
        <f>E32+1</f>
        <v>23</v>
      </c>
      <c r="F43" s="41">
        <v>1</v>
      </c>
      <c r="G43" s="43" t="s">
        <v>42</v>
      </c>
      <c r="H43" s="4" t="s">
        <v>123</v>
      </c>
      <c r="I43" s="8" t="s">
        <v>12</v>
      </c>
      <c r="J43" s="8">
        <v>5</v>
      </c>
      <c r="K43" s="17">
        <v>1</v>
      </c>
      <c r="L43" s="10">
        <v>6251</v>
      </c>
      <c r="M43" s="10"/>
      <c r="N43" s="10"/>
      <c r="O43" s="10"/>
      <c r="P43" s="11">
        <f t="shared" ref="P43:P44" si="6">1900*50%</f>
        <v>950</v>
      </c>
      <c r="Q43" s="11"/>
      <c r="R43" s="65">
        <f>L43+P43+Q43</f>
        <v>7201</v>
      </c>
    </row>
    <row r="44" spans="1:20" ht="17.45" x14ac:dyDescent="0.3">
      <c r="E44" s="76">
        <f>E43+1</f>
        <v>24</v>
      </c>
      <c r="F44" s="41">
        <f>F43+1</f>
        <v>2</v>
      </c>
      <c r="G44" s="43" t="s">
        <v>40</v>
      </c>
      <c r="H44" s="4" t="s">
        <v>11</v>
      </c>
      <c r="I44" s="8" t="s">
        <v>12</v>
      </c>
      <c r="J44" s="8">
        <v>5</v>
      </c>
      <c r="K44" s="17">
        <v>1</v>
      </c>
      <c r="L44" s="10">
        <v>10536</v>
      </c>
      <c r="M44" s="10"/>
      <c r="N44" s="10"/>
      <c r="O44" s="10"/>
      <c r="P44" s="11">
        <f t="shared" si="6"/>
        <v>950</v>
      </c>
      <c r="Q44" s="11"/>
      <c r="R44" s="65">
        <f t="shared" ref="R44:R56" si="7">L44+P44+Q44</f>
        <v>11486</v>
      </c>
    </row>
    <row r="45" spans="1:20" ht="17.45" x14ac:dyDescent="0.3">
      <c r="E45" s="76">
        <f t="shared" ref="E45:E56" si="8">E44+1</f>
        <v>25</v>
      </c>
      <c r="F45" s="41">
        <f t="shared" ref="F45:F56" si="9">F44+1</f>
        <v>3</v>
      </c>
      <c r="G45" s="43" t="s">
        <v>46</v>
      </c>
      <c r="H45" s="4" t="s">
        <v>11</v>
      </c>
      <c r="I45" s="8" t="s">
        <v>12</v>
      </c>
      <c r="J45" s="8">
        <v>5</v>
      </c>
      <c r="K45" s="17">
        <v>0.5</v>
      </c>
      <c r="L45" s="10">
        <v>4847</v>
      </c>
      <c r="M45" s="10"/>
      <c r="N45" s="10"/>
      <c r="O45" s="10"/>
      <c r="P45" s="11">
        <f>(1900*50%)*0.5</f>
        <v>475</v>
      </c>
      <c r="Q45" s="11"/>
      <c r="R45" s="65">
        <f t="shared" si="7"/>
        <v>5322</v>
      </c>
    </row>
    <row r="46" spans="1:20" ht="17.45" x14ac:dyDescent="0.3">
      <c r="E46" s="76">
        <f t="shared" si="8"/>
        <v>26</v>
      </c>
      <c r="F46" s="41">
        <f t="shared" si="9"/>
        <v>4</v>
      </c>
      <c r="G46" s="43" t="s">
        <v>47</v>
      </c>
      <c r="H46" s="4" t="s">
        <v>11</v>
      </c>
      <c r="I46" s="8" t="s">
        <v>12</v>
      </c>
      <c r="J46" s="8">
        <v>5</v>
      </c>
      <c r="K46" s="17">
        <v>0.5</v>
      </c>
      <c r="L46" s="10">
        <v>4449</v>
      </c>
      <c r="M46" s="10"/>
      <c r="N46" s="10"/>
      <c r="O46" s="10"/>
      <c r="P46" s="11"/>
      <c r="Q46" s="11"/>
      <c r="R46" s="65">
        <f t="shared" si="7"/>
        <v>4449</v>
      </c>
    </row>
    <row r="47" spans="1:20" ht="18" x14ac:dyDescent="0.35">
      <c r="A47" s="37"/>
      <c r="B47" s="38" t="s">
        <v>68</v>
      </c>
      <c r="C47" s="37"/>
      <c r="D47" s="37"/>
      <c r="E47" s="76">
        <f t="shared" si="8"/>
        <v>27</v>
      </c>
      <c r="F47" s="41">
        <f t="shared" si="9"/>
        <v>5</v>
      </c>
      <c r="G47" s="43" t="s">
        <v>44</v>
      </c>
      <c r="H47" s="4" t="s">
        <v>11</v>
      </c>
      <c r="I47" s="8" t="s">
        <v>12</v>
      </c>
      <c r="J47" s="8">
        <v>5</v>
      </c>
      <c r="K47" s="17">
        <v>0.5</v>
      </c>
      <c r="L47" s="10">
        <v>4616</v>
      </c>
      <c r="M47" s="10"/>
      <c r="N47" s="10"/>
      <c r="O47" s="10"/>
      <c r="P47" s="11">
        <f>(1900*50%)*0.5</f>
        <v>475</v>
      </c>
      <c r="Q47" s="11"/>
      <c r="R47" s="65">
        <f t="shared" si="7"/>
        <v>5091</v>
      </c>
    </row>
    <row r="48" spans="1:20" ht="18" x14ac:dyDescent="0.35">
      <c r="A48" s="37"/>
      <c r="B48" s="38"/>
      <c r="C48" s="37"/>
      <c r="D48" s="37"/>
      <c r="E48" s="76">
        <f t="shared" si="8"/>
        <v>28</v>
      </c>
      <c r="F48" s="41">
        <f t="shared" si="9"/>
        <v>6</v>
      </c>
      <c r="G48" s="43" t="s">
        <v>41</v>
      </c>
      <c r="H48" s="4" t="s">
        <v>11</v>
      </c>
      <c r="I48" s="8" t="s">
        <v>20</v>
      </c>
      <c r="J48" s="8">
        <v>4</v>
      </c>
      <c r="K48" s="17">
        <v>1</v>
      </c>
      <c r="L48" s="10">
        <v>4411</v>
      </c>
      <c r="M48" s="10"/>
      <c r="N48" s="10"/>
      <c r="O48" s="10"/>
      <c r="P48" s="11">
        <f t="shared" ref="P48:P51" si="10">1900*50%</f>
        <v>950</v>
      </c>
      <c r="Q48" s="11"/>
      <c r="R48" s="65">
        <f t="shared" si="7"/>
        <v>5361</v>
      </c>
    </row>
    <row r="49" spans="1:20" ht="18" x14ac:dyDescent="0.35">
      <c r="A49" s="37" t="s">
        <v>69</v>
      </c>
      <c r="B49" s="38"/>
      <c r="C49" s="37"/>
      <c r="D49" s="37"/>
      <c r="E49" s="76">
        <f t="shared" si="8"/>
        <v>29</v>
      </c>
      <c r="F49" s="41">
        <f t="shared" si="9"/>
        <v>7</v>
      </c>
      <c r="G49" s="62" t="s">
        <v>50</v>
      </c>
      <c r="H49" s="4" t="s">
        <v>11</v>
      </c>
      <c r="I49" s="8" t="s">
        <v>14</v>
      </c>
      <c r="J49" s="8">
        <v>5</v>
      </c>
      <c r="K49" s="20">
        <v>1</v>
      </c>
      <c r="L49" s="10">
        <v>3819</v>
      </c>
      <c r="M49" s="10"/>
      <c r="N49" s="10"/>
      <c r="O49" s="10"/>
      <c r="P49" s="11">
        <f t="shared" si="10"/>
        <v>950</v>
      </c>
      <c r="Q49" s="11"/>
      <c r="R49" s="65">
        <f t="shared" si="7"/>
        <v>4769</v>
      </c>
    </row>
    <row r="50" spans="1:20" ht="19.149999999999999" customHeight="1" x14ac:dyDescent="0.3">
      <c r="A50" s="39" t="s">
        <v>70</v>
      </c>
      <c r="B50" s="39"/>
      <c r="C50" s="39"/>
      <c r="D50" s="39"/>
      <c r="E50" s="76">
        <f t="shared" si="8"/>
        <v>30</v>
      </c>
      <c r="F50" s="41">
        <f t="shared" si="9"/>
        <v>8</v>
      </c>
      <c r="G50" s="63" t="s">
        <v>39</v>
      </c>
      <c r="H50" s="4" t="s">
        <v>11</v>
      </c>
      <c r="I50" s="8" t="s">
        <v>14</v>
      </c>
      <c r="J50" s="8">
        <v>5</v>
      </c>
      <c r="K50" s="18">
        <v>1</v>
      </c>
      <c r="L50" s="10">
        <v>3790</v>
      </c>
      <c r="M50" s="10"/>
      <c r="N50" s="10"/>
      <c r="O50" s="10"/>
      <c r="P50" s="11">
        <f t="shared" si="10"/>
        <v>950</v>
      </c>
      <c r="Q50" s="11"/>
      <c r="R50" s="65">
        <f t="shared" si="7"/>
        <v>4740</v>
      </c>
    </row>
    <row r="51" spans="1:20" ht="17.45" x14ac:dyDescent="0.3">
      <c r="A51" s="37"/>
      <c r="B51" s="37"/>
      <c r="C51" s="37"/>
      <c r="D51" s="37"/>
      <c r="E51" s="76">
        <f t="shared" si="8"/>
        <v>31</v>
      </c>
      <c r="F51" s="41">
        <f t="shared" si="9"/>
        <v>9</v>
      </c>
      <c r="G51" s="62" t="s">
        <v>48</v>
      </c>
      <c r="H51" s="4" t="s">
        <v>11</v>
      </c>
      <c r="I51" s="8" t="s">
        <v>14</v>
      </c>
      <c r="J51" s="8">
        <v>5</v>
      </c>
      <c r="K51" s="18">
        <v>1</v>
      </c>
      <c r="L51" s="10">
        <v>3790</v>
      </c>
      <c r="M51" s="10"/>
      <c r="N51" s="10"/>
      <c r="O51" s="10"/>
      <c r="P51" s="11">
        <f t="shared" si="10"/>
        <v>950</v>
      </c>
      <c r="Q51" s="11"/>
      <c r="R51" s="65">
        <f t="shared" si="7"/>
        <v>4740</v>
      </c>
    </row>
    <row r="52" spans="1:20" ht="17.45" x14ac:dyDescent="0.3">
      <c r="A52" s="37"/>
      <c r="B52" s="37"/>
      <c r="C52" s="37"/>
      <c r="D52" s="37"/>
      <c r="E52" s="76">
        <f t="shared" si="8"/>
        <v>32</v>
      </c>
      <c r="F52" s="41">
        <f t="shared" si="9"/>
        <v>10</v>
      </c>
      <c r="G52" s="55" t="s">
        <v>37</v>
      </c>
      <c r="H52" s="4" t="s">
        <v>11</v>
      </c>
      <c r="I52" s="8" t="s">
        <v>14</v>
      </c>
      <c r="J52" s="8">
        <v>4</v>
      </c>
      <c r="K52" s="17">
        <v>1</v>
      </c>
      <c r="L52" s="10">
        <v>3131</v>
      </c>
      <c r="M52" s="10"/>
      <c r="N52" s="10"/>
      <c r="O52" s="10"/>
      <c r="P52" s="11"/>
      <c r="Q52" s="11"/>
      <c r="R52" s="65">
        <f t="shared" si="7"/>
        <v>3131</v>
      </c>
    </row>
    <row r="53" spans="1:20" ht="17.45" x14ac:dyDescent="0.3">
      <c r="A53" s="412" t="s">
        <v>71</v>
      </c>
      <c r="B53" s="412"/>
      <c r="C53" s="412"/>
      <c r="D53" s="412"/>
      <c r="E53" s="76">
        <f t="shared" si="8"/>
        <v>33</v>
      </c>
      <c r="F53" s="41">
        <f t="shared" si="9"/>
        <v>11</v>
      </c>
      <c r="G53" s="43" t="s">
        <v>125</v>
      </c>
      <c r="H53" s="4" t="s">
        <v>11</v>
      </c>
      <c r="I53" s="8"/>
      <c r="J53" s="8">
        <v>3</v>
      </c>
      <c r="K53" s="17">
        <v>1</v>
      </c>
      <c r="L53" s="10">
        <v>2861</v>
      </c>
      <c r="M53" s="10"/>
      <c r="N53" s="10"/>
      <c r="O53" s="10"/>
      <c r="P53" s="11">
        <f t="shared" ref="P53" si="11">1900*50%</f>
        <v>950</v>
      </c>
      <c r="Q53" s="11"/>
      <c r="R53" s="65">
        <f t="shared" si="7"/>
        <v>3811</v>
      </c>
    </row>
    <row r="54" spans="1:20" ht="17.45" x14ac:dyDescent="0.3">
      <c r="A54" s="37" t="s">
        <v>72</v>
      </c>
      <c r="B54" s="37"/>
      <c r="C54" s="37"/>
      <c r="D54" s="37"/>
      <c r="E54" s="76">
        <f t="shared" si="8"/>
        <v>34</v>
      </c>
      <c r="F54" s="41">
        <f t="shared" si="9"/>
        <v>12</v>
      </c>
      <c r="G54" s="62" t="s">
        <v>49</v>
      </c>
      <c r="H54" s="4" t="s">
        <v>11</v>
      </c>
      <c r="I54" s="8"/>
      <c r="J54" s="8">
        <v>5</v>
      </c>
      <c r="K54" s="19">
        <v>1</v>
      </c>
      <c r="L54" s="10">
        <v>2707</v>
      </c>
      <c r="M54" s="10"/>
      <c r="N54" s="10"/>
      <c r="O54" s="10"/>
      <c r="P54" s="11"/>
      <c r="Q54" s="11"/>
      <c r="R54" s="65">
        <f t="shared" si="7"/>
        <v>2707</v>
      </c>
    </row>
    <row r="55" spans="1:20" ht="17.45" x14ac:dyDescent="0.3">
      <c r="E55" s="76">
        <f t="shared" si="8"/>
        <v>35</v>
      </c>
      <c r="F55" s="41">
        <f t="shared" si="9"/>
        <v>13</v>
      </c>
      <c r="G55" s="43" t="s">
        <v>45</v>
      </c>
      <c r="H55" s="4" t="s">
        <v>17</v>
      </c>
      <c r="I55" s="8"/>
      <c r="J55" s="8">
        <v>3</v>
      </c>
      <c r="K55" s="17">
        <v>1</v>
      </c>
      <c r="L55" s="10">
        <v>2076</v>
      </c>
      <c r="M55" s="10"/>
      <c r="N55" s="10"/>
      <c r="O55" s="10"/>
      <c r="P55" s="11"/>
      <c r="Q55" s="11"/>
      <c r="R55" s="65">
        <f t="shared" si="7"/>
        <v>2076</v>
      </c>
    </row>
    <row r="56" spans="1:20" ht="27.6" x14ac:dyDescent="0.3">
      <c r="E56" s="76">
        <f t="shared" si="8"/>
        <v>36</v>
      </c>
      <c r="F56" s="41">
        <f t="shared" si="9"/>
        <v>14</v>
      </c>
      <c r="G56" s="55" t="s">
        <v>38</v>
      </c>
      <c r="H56" s="94" t="s">
        <v>141</v>
      </c>
      <c r="I56" s="8" t="s">
        <v>65</v>
      </c>
      <c r="J56" s="8">
        <v>5</v>
      </c>
      <c r="K56" s="17">
        <v>1</v>
      </c>
      <c r="L56" s="10">
        <v>1900</v>
      </c>
      <c r="M56" s="10"/>
      <c r="N56" s="10"/>
      <c r="O56" s="10"/>
      <c r="P56" s="11"/>
      <c r="Q56" s="11">
        <v>18</v>
      </c>
      <c r="R56" s="65">
        <f t="shared" si="7"/>
        <v>1918</v>
      </c>
    </row>
    <row r="57" spans="1:20" ht="27.6" x14ac:dyDescent="0.3">
      <c r="E57" s="44"/>
      <c r="F57" s="44"/>
      <c r="G57" s="64" t="s">
        <v>122</v>
      </c>
      <c r="H57" s="45" t="s">
        <v>51</v>
      </c>
      <c r="I57" s="46" t="s">
        <v>20</v>
      </c>
      <c r="J57" s="45" t="s">
        <v>52</v>
      </c>
      <c r="K57" s="20">
        <v>0.5</v>
      </c>
      <c r="L57" s="10"/>
      <c r="M57" s="10"/>
      <c r="N57" s="10"/>
      <c r="O57" s="10"/>
      <c r="P57" s="11"/>
      <c r="Q57" s="11"/>
      <c r="R57" s="65"/>
    </row>
    <row r="58" spans="1:20" ht="23.45" x14ac:dyDescent="0.3">
      <c r="E58" s="41"/>
      <c r="F58" s="41"/>
      <c r="G58" s="41"/>
      <c r="H58" s="41"/>
      <c r="I58" s="388" t="s">
        <v>118</v>
      </c>
      <c r="J58" s="388"/>
      <c r="K58" s="72">
        <f>SUM(K43:K57)</f>
        <v>13</v>
      </c>
      <c r="L58" s="91">
        <f t="shared" ref="L58:R58" si="12">SUM(L43:L57)</f>
        <v>59184</v>
      </c>
      <c r="M58" s="91">
        <f t="shared" si="12"/>
        <v>0</v>
      </c>
      <c r="N58" s="91">
        <f t="shared" si="12"/>
        <v>0</v>
      </c>
      <c r="O58" s="91">
        <f t="shared" si="12"/>
        <v>0</v>
      </c>
      <c r="P58" s="91">
        <f t="shared" si="12"/>
        <v>7600</v>
      </c>
      <c r="Q58" s="91">
        <f t="shared" si="12"/>
        <v>18</v>
      </c>
      <c r="R58" s="91">
        <f t="shared" si="12"/>
        <v>66802</v>
      </c>
    </row>
    <row r="60" spans="1:20" ht="20.45" customHeight="1" x14ac:dyDescent="0.3">
      <c r="E60" s="393" t="s">
        <v>84</v>
      </c>
      <c r="F60" s="394"/>
      <c r="G60" s="394"/>
      <c r="H60" s="394"/>
      <c r="I60" s="394"/>
      <c r="J60" s="394"/>
      <c r="K60" s="394"/>
      <c r="L60" s="394"/>
      <c r="M60" s="394"/>
      <c r="N60" s="394"/>
      <c r="O60" s="394"/>
      <c r="P60" s="394"/>
      <c r="Q60" s="394"/>
      <c r="R60" s="394"/>
      <c r="S60" s="74"/>
      <c r="T60" s="74"/>
    </row>
    <row r="61" spans="1:20" ht="18" customHeight="1" thickBot="1" x14ac:dyDescent="0.35">
      <c r="E61" s="391" t="s">
        <v>137</v>
      </c>
      <c r="F61" s="391"/>
      <c r="G61" s="391"/>
      <c r="H61" s="391"/>
      <c r="I61" s="391"/>
      <c r="J61" s="391"/>
      <c r="K61" s="391"/>
      <c r="L61" s="392"/>
      <c r="M61" s="392"/>
      <c r="N61" s="392"/>
      <c r="O61" s="392"/>
      <c r="P61" s="392"/>
      <c r="Q61" s="392"/>
      <c r="R61" s="392"/>
    </row>
    <row r="62" spans="1:20" ht="14.45" customHeight="1" x14ac:dyDescent="0.25">
      <c r="E62" s="398" t="s">
        <v>119</v>
      </c>
      <c r="F62" s="398" t="s">
        <v>78</v>
      </c>
      <c r="G62" s="398" t="s">
        <v>3</v>
      </c>
      <c r="H62" s="398" t="s">
        <v>4</v>
      </c>
      <c r="I62" s="398" t="s">
        <v>5</v>
      </c>
      <c r="J62" s="398" t="s">
        <v>6</v>
      </c>
      <c r="K62" s="398" t="s">
        <v>7</v>
      </c>
      <c r="L62" s="398" t="s">
        <v>81</v>
      </c>
      <c r="M62" s="398" t="s">
        <v>127</v>
      </c>
      <c r="N62" s="398" t="s">
        <v>128</v>
      </c>
      <c r="O62" s="398" t="s">
        <v>129</v>
      </c>
      <c r="P62" s="398" t="s">
        <v>8</v>
      </c>
      <c r="Q62" s="398" t="s">
        <v>80</v>
      </c>
      <c r="R62" s="395" t="s">
        <v>89</v>
      </c>
    </row>
    <row r="63" spans="1:20" x14ac:dyDescent="0.25">
      <c r="E63" s="401"/>
      <c r="F63" s="401"/>
      <c r="G63" s="399"/>
      <c r="H63" s="399"/>
      <c r="I63" s="401"/>
      <c r="J63" s="401"/>
      <c r="K63" s="399"/>
      <c r="L63" s="401"/>
      <c r="M63" s="401"/>
      <c r="N63" s="401"/>
      <c r="O63" s="401"/>
      <c r="P63" s="401"/>
      <c r="Q63" s="399"/>
      <c r="R63" s="396"/>
    </row>
    <row r="64" spans="1:20" x14ac:dyDescent="0.25">
      <c r="E64" s="401"/>
      <c r="F64" s="401"/>
      <c r="G64" s="399"/>
      <c r="H64" s="399"/>
      <c r="I64" s="401"/>
      <c r="J64" s="401"/>
      <c r="K64" s="399"/>
      <c r="L64" s="401"/>
      <c r="M64" s="401"/>
      <c r="N64" s="401"/>
      <c r="O64" s="401"/>
      <c r="P64" s="401"/>
      <c r="Q64" s="399"/>
      <c r="R64" s="396"/>
    </row>
    <row r="65" spans="5:19" ht="15.75" thickBot="1" x14ac:dyDescent="0.3">
      <c r="E65" s="402"/>
      <c r="F65" s="402"/>
      <c r="G65" s="400"/>
      <c r="H65" s="400"/>
      <c r="I65" s="402"/>
      <c r="J65" s="402"/>
      <c r="K65" s="400"/>
      <c r="L65" s="402"/>
      <c r="M65" s="409"/>
      <c r="N65" s="401"/>
      <c r="O65" s="401"/>
      <c r="P65" s="402"/>
      <c r="Q65" s="400"/>
      <c r="R65" s="397"/>
    </row>
    <row r="66" spans="5:19" ht="18" x14ac:dyDescent="0.25">
      <c r="E66" s="78">
        <f>E56+1</f>
        <v>37</v>
      </c>
      <c r="F66" s="41">
        <v>1</v>
      </c>
      <c r="G66" s="24" t="s">
        <v>57</v>
      </c>
      <c r="H66" s="26" t="s">
        <v>11</v>
      </c>
      <c r="I66" s="8" t="s">
        <v>12</v>
      </c>
      <c r="J66" s="8">
        <v>5</v>
      </c>
      <c r="K66" s="16">
        <v>1</v>
      </c>
      <c r="L66" s="10">
        <v>10536</v>
      </c>
      <c r="M66" s="10"/>
      <c r="N66" s="10"/>
      <c r="O66" s="47">
        <v>10536</v>
      </c>
      <c r="P66" s="11">
        <v>950</v>
      </c>
      <c r="Q66" s="11"/>
      <c r="R66" s="110">
        <f>O66+P66</f>
        <v>11486</v>
      </c>
    </row>
    <row r="67" spans="5:19" ht="18" x14ac:dyDescent="0.25">
      <c r="E67" s="77">
        <f>E66+1</f>
        <v>38</v>
      </c>
      <c r="F67" s="41">
        <f>F66+1</f>
        <v>2</v>
      </c>
      <c r="G67" s="24" t="s">
        <v>55</v>
      </c>
      <c r="H67" s="26" t="s">
        <v>11</v>
      </c>
      <c r="I67" s="8" t="s">
        <v>12</v>
      </c>
      <c r="J67" s="8">
        <v>5</v>
      </c>
      <c r="K67" s="16">
        <v>1</v>
      </c>
      <c r="L67" s="10">
        <v>9695</v>
      </c>
      <c r="M67" s="10"/>
      <c r="N67" s="10"/>
      <c r="O67" s="10"/>
      <c r="P67" s="11">
        <f t="shared" ref="P67:P69" si="13">1900*50%</f>
        <v>950</v>
      </c>
      <c r="Q67" s="11"/>
      <c r="R67" s="12">
        <f t="shared" ref="R67:R74" si="14">L67+P67+Q67</f>
        <v>10645</v>
      </c>
    </row>
    <row r="68" spans="5:19" ht="18" x14ac:dyDescent="0.25">
      <c r="E68" s="77">
        <f t="shared" ref="E68:E75" si="15">E67+1</f>
        <v>39</v>
      </c>
      <c r="F68" s="41">
        <f t="shared" ref="F68:F75" si="16">F67+1</f>
        <v>3</v>
      </c>
      <c r="G68" s="24" t="s">
        <v>56</v>
      </c>
      <c r="H68" s="26" t="s">
        <v>11</v>
      </c>
      <c r="I68" s="8" t="s">
        <v>12</v>
      </c>
      <c r="J68" s="8">
        <v>5</v>
      </c>
      <c r="K68" s="16">
        <v>1</v>
      </c>
      <c r="L68" s="10">
        <v>9695</v>
      </c>
      <c r="M68" s="10"/>
      <c r="N68" s="10"/>
      <c r="O68" s="10"/>
      <c r="P68" s="11"/>
      <c r="Q68" s="11"/>
      <c r="R68" s="12">
        <f t="shared" si="14"/>
        <v>9695</v>
      </c>
    </row>
    <row r="69" spans="5:19" ht="18" x14ac:dyDescent="0.25">
      <c r="E69" s="77">
        <f t="shared" si="15"/>
        <v>40</v>
      </c>
      <c r="F69" s="41">
        <f>F68+1</f>
        <v>4</v>
      </c>
      <c r="G69" s="24" t="s">
        <v>53</v>
      </c>
      <c r="H69" s="26" t="s">
        <v>11</v>
      </c>
      <c r="I69" s="8" t="s">
        <v>12</v>
      </c>
      <c r="J69" s="8">
        <v>5</v>
      </c>
      <c r="K69" s="16">
        <v>1</v>
      </c>
      <c r="L69" s="10">
        <v>9695</v>
      </c>
      <c r="M69" s="10"/>
      <c r="N69" s="10"/>
      <c r="O69" s="10"/>
      <c r="P69" s="11">
        <f t="shared" si="13"/>
        <v>950</v>
      </c>
      <c r="Q69" s="11"/>
      <c r="R69" s="12">
        <f t="shared" si="14"/>
        <v>10645</v>
      </c>
    </row>
    <row r="70" spans="5:19" ht="18" x14ac:dyDescent="0.25">
      <c r="E70" s="77">
        <f t="shared" si="15"/>
        <v>41</v>
      </c>
      <c r="F70" s="41">
        <f t="shared" si="16"/>
        <v>5</v>
      </c>
      <c r="G70" s="24" t="s">
        <v>59</v>
      </c>
      <c r="H70" s="26" t="s">
        <v>11</v>
      </c>
      <c r="I70" s="8" t="s">
        <v>20</v>
      </c>
      <c r="J70" s="8">
        <v>5</v>
      </c>
      <c r="K70" s="16">
        <v>0.5</v>
      </c>
      <c r="L70" s="10">
        <v>2405</v>
      </c>
      <c r="M70" s="10"/>
      <c r="N70" s="10"/>
      <c r="O70" s="10"/>
      <c r="P70" s="11"/>
      <c r="Q70" s="11"/>
      <c r="R70" s="12">
        <f t="shared" si="14"/>
        <v>2405</v>
      </c>
    </row>
    <row r="71" spans="5:19" ht="18" x14ac:dyDescent="0.25">
      <c r="E71" s="77">
        <f t="shared" si="15"/>
        <v>42</v>
      </c>
      <c r="F71" s="41">
        <f t="shared" si="16"/>
        <v>6</v>
      </c>
      <c r="G71" s="24" t="s">
        <v>54</v>
      </c>
      <c r="H71" s="26" t="s">
        <v>11</v>
      </c>
      <c r="I71" s="8" t="s">
        <v>14</v>
      </c>
      <c r="J71" s="8">
        <v>2</v>
      </c>
      <c r="K71" s="16">
        <v>0.5</v>
      </c>
      <c r="L71" s="10">
        <v>1981</v>
      </c>
      <c r="M71" s="10"/>
      <c r="N71" s="10"/>
      <c r="O71" s="10"/>
      <c r="P71" s="11"/>
      <c r="Q71" s="11"/>
      <c r="R71" s="12">
        <f t="shared" si="14"/>
        <v>1981</v>
      </c>
    </row>
    <row r="72" spans="5:19" ht="18" x14ac:dyDescent="0.25">
      <c r="E72" s="77">
        <f t="shared" si="15"/>
        <v>43</v>
      </c>
      <c r="F72" s="41">
        <f t="shared" si="16"/>
        <v>7</v>
      </c>
      <c r="G72" s="24" t="s">
        <v>58</v>
      </c>
      <c r="H72" s="26" t="s">
        <v>11</v>
      </c>
      <c r="I72" s="8" t="s">
        <v>14</v>
      </c>
      <c r="J72" s="8">
        <v>1</v>
      </c>
      <c r="K72" s="16">
        <v>1</v>
      </c>
      <c r="L72" s="10">
        <v>3310</v>
      </c>
      <c r="M72" s="10"/>
      <c r="N72" s="10"/>
      <c r="O72" s="10"/>
      <c r="P72" s="11">
        <f t="shared" ref="P72" si="17">1900*50%</f>
        <v>950</v>
      </c>
      <c r="Q72" s="11"/>
      <c r="R72" s="12">
        <f t="shared" si="14"/>
        <v>4260</v>
      </c>
    </row>
    <row r="73" spans="5:19" ht="36" x14ac:dyDescent="0.25">
      <c r="E73" s="77">
        <f t="shared" si="15"/>
        <v>44</v>
      </c>
      <c r="F73" s="41">
        <f t="shared" si="16"/>
        <v>8</v>
      </c>
      <c r="G73" s="24" t="s">
        <v>60</v>
      </c>
      <c r="H73" s="27" t="s">
        <v>82</v>
      </c>
      <c r="I73" s="8" t="s">
        <v>12</v>
      </c>
      <c r="J73" s="8">
        <v>5</v>
      </c>
      <c r="K73" s="16">
        <v>1</v>
      </c>
      <c r="L73" s="10">
        <v>2971</v>
      </c>
      <c r="M73" s="10"/>
      <c r="N73" s="10"/>
      <c r="O73" s="10"/>
      <c r="P73" s="11"/>
      <c r="Q73" s="11">
        <v>36</v>
      </c>
      <c r="R73" s="12">
        <f t="shared" si="14"/>
        <v>3007</v>
      </c>
    </row>
    <row r="74" spans="5:19" ht="18" x14ac:dyDescent="0.25">
      <c r="E74" s="77">
        <f t="shared" si="15"/>
        <v>45</v>
      </c>
      <c r="F74" s="41">
        <f t="shared" si="16"/>
        <v>9</v>
      </c>
      <c r="G74" s="24" t="s">
        <v>143</v>
      </c>
      <c r="H74" s="26" t="s">
        <v>83</v>
      </c>
      <c r="I74" s="8" t="s">
        <v>12</v>
      </c>
      <c r="J74" s="8">
        <v>5</v>
      </c>
      <c r="K74" s="16">
        <v>1</v>
      </c>
      <c r="L74" s="10"/>
      <c r="M74" s="10"/>
      <c r="N74" s="10"/>
      <c r="O74" s="10"/>
      <c r="P74" s="11"/>
      <c r="Q74" s="11"/>
      <c r="R74" s="12">
        <f t="shared" si="14"/>
        <v>0</v>
      </c>
    </row>
    <row r="75" spans="5:19" ht="18.75" x14ac:dyDescent="0.3">
      <c r="E75" s="77">
        <f t="shared" si="15"/>
        <v>46</v>
      </c>
      <c r="F75" s="41">
        <f t="shared" si="16"/>
        <v>10</v>
      </c>
      <c r="G75" s="100" t="s">
        <v>77</v>
      </c>
      <c r="H75" s="101" t="s">
        <v>11</v>
      </c>
      <c r="I75" s="82" t="s">
        <v>12</v>
      </c>
      <c r="J75" s="82"/>
      <c r="K75" s="82">
        <v>0</v>
      </c>
      <c r="L75" s="10"/>
      <c r="M75" s="10"/>
      <c r="N75" s="10"/>
      <c r="O75" s="10"/>
      <c r="P75" s="11"/>
      <c r="Q75" s="12"/>
      <c r="R75" s="12"/>
    </row>
    <row r="76" spans="5:19" ht="23.25" x14ac:dyDescent="0.25">
      <c r="E76" s="41"/>
      <c r="F76" s="41"/>
      <c r="G76" s="41"/>
      <c r="H76" s="41"/>
      <c r="I76" s="388" t="s">
        <v>118</v>
      </c>
      <c r="J76" s="388"/>
      <c r="K76" s="72">
        <f>SUM(K66:K75)</f>
        <v>8</v>
      </c>
      <c r="L76" s="9">
        <f>SUM(L66:L74)</f>
        <v>50288</v>
      </c>
      <c r="M76" s="9">
        <f t="shared" ref="M76:R76" si="18">SUM(M66:M74)</f>
        <v>0</v>
      </c>
      <c r="N76" s="9">
        <f t="shared" si="18"/>
        <v>0</v>
      </c>
      <c r="O76" s="9">
        <f t="shared" si="18"/>
        <v>10536</v>
      </c>
      <c r="P76" s="9">
        <f t="shared" si="18"/>
        <v>3800</v>
      </c>
      <c r="Q76" s="9">
        <f t="shared" si="18"/>
        <v>36</v>
      </c>
      <c r="R76" s="9">
        <f t="shared" si="18"/>
        <v>54124</v>
      </c>
    </row>
    <row r="78" spans="5:19" ht="21" customHeight="1" x14ac:dyDescent="0.25">
      <c r="E78" s="393" t="s">
        <v>85</v>
      </c>
      <c r="F78" s="394"/>
      <c r="G78" s="394"/>
      <c r="H78" s="394"/>
      <c r="I78" s="394"/>
      <c r="J78" s="394"/>
      <c r="K78" s="394"/>
      <c r="L78" s="394"/>
      <c r="M78" s="394"/>
      <c r="N78" s="394"/>
      <c r="O78" s="394"/>
      <c r="P78" s="394"/>
      <c r="Q78" s="394"/>
      <c r="R78" s="74"/>
      <c r="S78" s="74"/>
    </row>
    <row r="79" spans="5:19" ht="20.45" customHeight="1" thickBot="1" x14ac:dyDescent="0.3">
      <c r="E79" s="389" t="s">
        <v>138</v>
      </c>
      <c r="F79" s="390"/>
      <c r="G79" s="390"/>
      <c r="H79" s="390"/>
      <c r="I79" s="390"/>
      <c r="J79" s="390"/>
      <c r="K79" s="390"/>
      <c r="L79" s="390"/>
      <c r="M79" s="390"/>
      <c r="N79" s="390"/>
      <c r="O79" s="390"/>
      <c r="P79" s="390"/>
      <c r="Q79" s="390"/>
    </row>
    <row r="80" spans="5:19" ht="14.45" customHeight="1" x14ac:dyDescent="0.25">
      <c r="E80" s="398" t="s">
        <v>119</v>
      </c>
      <c r="F80" s="398" t="s">
        <v>78</v>
      </c>
      <c r="G80" s="398" t="s">
        <v>3</v>
      </c>
      <c r="H80" s="398" t="s">
        <v>4</v>
      </c>
      <c r="I80" s="398" t="s">
        <v>5</v>
      </c>
      <c r="J80" s="398" t="s">
        <v>6</v>
      </c>
      <c r="K80" s="398" t="s">
        <v>7</v>
      </c>
      <c r="L80" s="398" t="s">
        <v>74</v>
      </c>
      <c r="M80" s="398" t="s">
        <v>127</v>
      </c>
      <c r="N80" s="398" t="s">
        <v>128</v>
      </c>
      <c r="O80" s="398" t="s">
        <v>129</v>
      </c>
      <c r="P80" s="398" t="s">
        <v>8</v>
      </c>
      <c r="Q80" s="395" t="s">
        <v>90</v>
      </c>
    </row>
    <row r="81" spans="5:19" x14ac:dyDescent="0.25">
      <c r="E81" s="401"/>
      <c r="F81" s="401"/>
      <c r="G81" s="399"/>
      <c r="H81" s="399"/>
      <c r="I81" s="401"/>
      <c r="J81" s="401"/>
      <c r="K81" s="399"/>
      <c r="L81" s="401"/>
      <c r="M81" s="401"/>
      <c r="N81" s="401"/>
      <c r="O81" s="401"/>
      <c r="P81" s="401"/>
      <c r="Q81" s="396"/>
    </row>
    <row r="82" spans="5:19" x14ac:dyDescent="0.25">
      <c r="E82" s="401"/>
      <c r="F82" s="401"/>
      <c r="G82" s="399"/>
      <c r="H82" s="399"/>
      <c r="I82" s="401"/>
      <c r="J82" s="401"/>
      <c r="K82" s="399"/>
      <c r="L82" s="401"/>
      <c r="M82" s="401"/>
      <c r="N82" s="401"/>
      <c r="O82" s="401"/>
      <c r="P82" s="401"/>
      <c r="Q82" s="396"/>
    </row>
    <row r="83" spans="5:19" ht="15.75" thickBot="1" x14ac:dyDescent="0.3">
      <c r="E83" s="402"/>
      <c r="F83" s="402"/>
      <c r="G83" s="400"/>
      <c r="H83" s="400"/>
      <c r="I83" s="402"/>
      <c r="J83" s="402"/>
      <c r="K83" s="400"/>
      <c r="L83" s="402"/>
      <c r="M83" s="409"/>
      <c r="N83" s="401"/>
      <c r="O83" s="401"/>
      <c r="P83" s="402"/>
      <c r="Q83" s="397"/>
    </row>
    <row r="84" spans="5:19" ht="18" x14ac:dyDescent="0.25">
      <c r="E84" s="41">
        <f>E75+1</f>
        <v>47</v>
      </c>
      <c r="F84" s="41">
        <v>1</v>
      </c>
      <c r="G84" s="24" t="s">
        <v>61</v>
      </c>
      <c r="H84" s="4" t="s">
        <v>11</v>
      </c>
      <c r="I84" s="8" t="s">
        <v>12</v>
      </c>
      <c r="J84" s="8">
        <v>4</v>
      </c>
      <c r="K84" s="26">
        <v>1</v>
      </c>
      <c r="L84" s="10">
        <v>8326</v>
      </c>
      <c r="M84" s="10"/>
      <c r="N84" s="10"/>
      <c r="O84" s="10"/>
      <c r="P84" s="11">
        <f t="shared" ref="P84" si="19">1900*50%</f>
        <v>950</v>
      </c>
      <c r="Q84" s="12">
        <f t="shared" ref="Q84:Q99" si="20">L84+P84</f>
        <v>9276</v>
      </c>
    </row>
    <row r="85" spans="5:19" ht="18.75" x14ac:dyDescent="0.3">
      <c r="E85" s="41">
        <f>E84+1</f>
        <v>48</v>
      </c>
      <c r="F85" s="41">
        <v>2</v>
      </c>
      <c r="G85" s="42"/>
      <c r="H85" s="4"/>
      <c r="I85" s="8"/>
      <c r="J85" s="8"/>
      <c r="K85" s="26"/>
      <c r="L85" s="10"/>
      <c r="M85" s="10"/>
      <c r="N85" s="10"/>
      <c r="O85" s="10"/>
      <c r="P85" s="10"/>
      <c r="Q85" s="12"/>
    </row>
    <row r="86" spans="5:19" ht="18" x14ac:dyDescent="0.25">
      <c r="E86" s="41">
        <f>E85+1</f>
        <v>49</v>
      </c>
      <c r="F86" s="41">
        <v>3</v>
      </c>
      <c r="G86" s="24" t="s">
        <v>62</v>
      </c>
      <c r="H86" s="4" t="s">
        <v>88</v>
      </c>
      <c r="I86" s="8" t="s">
        <v>14</v>
      </c>
      <c r="J86" s="8">
        <v>5</v>
      </c>
      <c r="K86" s="26">
        <v>1</v>
      </c>
      <c r="L86" s="10">
        <v>1900</v>
      </c>
      <c r="M86" s="10"/>
      <c r="N86" s="10"/>
      <c r="O86" s="10"/>
      <c r="P86" s="10">
        <v>0</v>
      </c>
      <c r="Q86" s="12">
        <f t="shared" si="20"/>
        <v>1900</v>
      </c>
    </row>
    <row r="87" spans="5:19" ht="23.25" x14ac:dyDescent="0.25">
      <c r="E87" s="41"/>
      <c r="F87" s="41"/>
      <c r="G87" s="25"/>
      <c r="H87" s="41"/>
      <c r="I87" s="388" t="s">
        <v>118</v>
      </c>
      <c r="J87" s="388"/>
      <c r="K87" s="73">
        <f>SUM(K84:K86)</f>
        <v>2</v>
      </c>
      <c r="L87" s="92">
        <f>SUM(L84:L86)</f>
        <v>10226</v>
      </c>
      <c r="M87" s="92">
        <f t="shared" ref="M87:Q87" si="21">SUM(M84:M86)</f>
        <v>0</v>
      </c>
      <c r="N87" s="92">
        <f t="shared" si="21"/>
        <v>0</v>
      </c>
      <c r="O87" s="92">
        <f t="shared" si="21"/>
        <v>0</v>
      </c>
      <c r="P87" s="92">
        <f t="shared" si="21"/>
        <v>950</v>
      </c>
      <c r="Q87" s="92">
        <f t="shared" si="21"/>
        <v>11176</v>
      </c>
    </row>
    <row r="88" spans="5:19" ht="18" x14ac:dyDescent="0.25">
      <c r="E88" s="41"/>
      <c r="F88" s="41"/>
      <c r="G88" s="25"/>
      <c r="H88" s="41"/>
      <c r="I88" s="3"/>
      <c r="J88" s="3"/>
      <c r="K88" s="48"/>
      <c r="L88" s="22"/>
      <c r="M88" s="22"/>
      <c r="N88" s="22"/>
      <c r="O88" s="22"/>
      <c r="P88" s="22"/>
      <c r="Q88" s="23"/>
    </row>
    <row r="89" spans="5:19" ht="20.45" customHeight="1" x14ac:dyDescent="0.25">
      <c r="E89" s="393" t="s">
        <v>86</v>
      </c>
      <c r="F89" s="394"/>
      <c r="G89" s="394"/>
      <c r="H89" s="394"/>
      <c r="I89" s="394"/>
      <c r="J89" s="394"/>
      <c r="K89" s="394"/>
      <c r="L89" s="394"/>
      <c r="M89" s="394"/>
      <c r="N89" s="394"/>
      <c r="O89" s="394"/>
      <c r="P89" s="394"/>
      <c r="Q89" s="394"/>
      <c r="R89" s="74"/>
      <c r="S89" s="74"/>
    </row>
    <row r="90" spans="5:19" ht="20.45" customHeight="1" thickBot="1" x14ac:dyDescent="0.3">
      <c r="E90" s="389" t="s">
        <v>138</v>
      </c>
      <c r="F90" s="390"/>
      <c r="G90" s="390"/>
      <c r="H90" s="390"/>
      <c r="I90" s="390"/>
      <c r="J90" s="390"/>
      <c r="K90" s="390"/>
      <c r="L90" s="390"/>
      <c r="M90" s="390"/>
      <c r="N90" s="390"/>
      <c r="O90" s="390"/>
      <c r="P90" s="390"/>
      <c r="Q90" s="390"/>
    </row>
    <row r="91" spans="5:19" ht="14.45" customHeight="1" x14ac:dyDescent="0.25">
      <c r="E91" s="398" t="s">
        <v>119</v>
      </c>
      <c r="F91" s="398" t="s">
        <v>78</v>
      </c>
      <c r="G91" s="398" t="s">
        <v>3</v>
      </c>
      <c r="H91" s="398" t="s">
        <v>4</v>
      </c>
      <c r="I91" s="398" t="s">
        <v>5</v>
      </c>
      <c r="J91" s="398" t="s">
        <v>6</v>
      </c>
      <c r="K91" s="398" t="s">
        <v>7</v>
      </c>
      <c r="L91" s="398" t="s">
        <v>91</v>
      </c>
      <c r="M91" s="398" t="s">
        <v>127</v>
      </c>
      <c r="N91" s="398" t="s">
        <v>128</v>
      </c>
      <c r="O91" s="398" t="s">
        <v>129</v>
      </c>
      <c r="P91" s="398" t="s">
        <v>8</v>
      </c>
      <c r="Q91" s="395" t="s">
        <v>92</v>
      </c>
    </row>
    <row r="92" spans="5:19" x14ac:dyDescent="0.25">
      <c r="E92" s="401"/>
      <c r="F92" s="401"/>
      <c r="G92" s="399"/>
      <c r="H92" s="399"/>
      <c r="I92" s="401"/>
      <c r="J92" s="401"/>
      <c r="K92" s="399"/>
      <c r="L92" s="401"/>
      <c r="M92" s="401"/>
      <c r="N92" s="401"/>
      <c r="O92" s="401"/>
      <c r="P92" s="401"/>
      <c r="Q92" s="396"/>
    </row>
    <row r="93" spans="5:19" x14ac:dyDescent="0.25">
      <c r="E93" s="401"/>
      <c r="F93" s="401"/>
      <c r="G93" s="399"/>
      <c r="H93" s="399"/>
      <c r="I93" s="401"/>
      <c r="J93" s="401"/>
      <c r="K93" s="399"/>
      <c r="L93" s="401"/>
      <c r="M93" s="401"/>
      <c r="N93" s="401"/>
      <c r="O93" s="401"/>
      <c r="P93" s="401"/>
      <c r="Q93" s="396"/>
    </row>
    <row r="94" spans="5:19" ht="15.75" thickBot="1" x14ac:dyDescent="0.3">
      <c r="E94" s="402"/>
      <c r="F94" s="402"/>
      <c r="G94" s="400"/>
      <c r="H94" s="400"/>
      <c r="I94" s="402"/>
      <c r="J94" s="402"/>
      <c r="K94" s="400"/>
      <c r="L94" s="402"/>
      <c r="M94" s="409"/>
      <c r="N94" s="401"/>
      <c r="O94" s="401"/>
      <c r="P94" s="402"/>
      <c r="Q94" s="397"/>
    </row>
    <row r="95" spans="5:19" ht="18" x14ac:dyDescent="0.25">
      <c r="E95" s="78">
        <f>E86+1</f>
        <v>50</v>
      </c>
      <c r="F95" s="50">
        <v>1</v>
      </c>
      <c r="G95" s="86" t="s">
        <v>42</v>
      </c>
      <c r="H95" s="29" t="s">
        <v>43</v>
      </c>
      <c r="I95" s="30" t="s">
        <v>12</v>
      </c>
      <c r="J95" s="30">
        <v>5</v>
      </c>
      <c r="K95" s="31">
        <v>0.5</v>
      </c>
      <c r="L95" s="32">
        <v>3332</v>
      </c>
      <c r="M95" s="32"/>
      <c r="N95" s="32">
        <f>L95</f>
        <v>3332</v>
      </c>
      <c r="O95" s="32">
        <f>ROUNDDOWN(5791*0.5,0)</f>
        <v>2895</v>
      </c>
      <c r="P95" s="32"/>
      <c r="Q95" s="110">
        <f>O95+P95</f>
        <v>2895</v>
      </c>
    </row>
    <row r="96" spans="5:19" ht="18.75" x14ac:dyDescent="0.3">
      <c r="E96" s="78">
        <f>E95+1</f>
        <v>51</v>
      </c>
      <c r="F96" s="50"/>
      <c r="G96" s="42"/>
      <c r="H96" s="29"/>
      <c r="I96" s="30"/>
      <c r="J96" s="30"/>
      <c r="K96" s="31">
        <v>0.5</v>
      </c>
      <c r="L96" s="32"/>
      <c r="M96" s="32"/>
      <c r="N96" s="32"/>
      <c r="O96" s="32"/>
      <c r="P96" s="32"/>
      <c r="Q96" s="33"/>
    </row>
    <row r="97" spans="5:20" ht="24" x14ac:dyDescent="0.25">
      <c r="E97" s="78">
        <f t="shared" ref="E97:E99" si="22">E96+1</f>
        <v>52</v>
      </c>
      <c r="F97" s="41">
        <v>2</v>
      </c>
      <c r="G97" s="24" t="s">
        <v>63</v>
      </c>
      <c r="H97" s="27" t="s">
        <v>64</v>
      </c>
      <c r="I97" s="8" t="s">
        <v>65</v>
      </c>
      <c r="J97" s="8">
        <v>5</v>
      </c>
      <c r="K97" s="26">
        <v>1</v>
      </c>
      <c r="L97" s="28">
        <v>3667</v>
      </c>
      <c r="M97" s="28"/>
      <c r="N97" s="28"/>
      <c r="O97" s="28"/>
      <c r="P97" s="28"/>
      <c r="Q97" s="12">
        <f t="shared" si="20"/>
        <v>3667</v>
      </c>
    </row>
    <row r="98" spans="5:20" ht="24" x14ac:dyDescent="0.25">
      <c r="E98" s="78">
        <f t="shared" si="22"/>
        <v>53</v>
      </c>
      <c r="F98" s="41">
        <v>3</v>
      </c>
      <c r="G98" s="34" t="s">
        <v>67</v>
      </c>
      <c r="H98" s="27" t="s">
        <v>64</v>
      </c>
      <c r="I98" s="8" t="s">
        <v>65</v>
      </c>
      <c r="J98" s="8">
        <v>5</v>
      </c>
      <c r="K98" s="26">
        <v>1</v>
      </c>
      <c r="L98" s="28">
        <v>3667</v>
      </c>
      <c r="M98" s="28"/>
      <c r="N98" s="28"/>
      <c r="O98" s="28"/>
      <c r="P98" s="28"/>
      <c r="Q98" s="12">
        <f>L98+P98</f>
        <v>3667</v>
      </c>
    </row>
    <row r="99" spans="5:20" ht="24" x14ac:dyDescent="0.25">
      <c r="E99" s="78">
        <f t="shared" si="22"/>
        <v>54</v>
      </c>
      <c r="F99" s="41">
        <v>4</v>
      </c>
      <c r="G99" s="24" t="s">
        <v>66</v>
      </c>
      <c r="H99" s="27" t="s">
        <v>64</v>
      </c>
      <c r="I99" s="8" t="s">
        <v>12</v>
      </c>
      <c r="J99" s="8">
        <v>4</v>
      </c>
      <c r="K99" s="26">
        <v>1</v>
      </c>
      <c r="L99" s="28">
        <v>2435</v>
      </c>
      <c r="M99" s="28"/>
      <c r="N99" s="28"/>
      <c r="O99" s="28"/>
      <c r="P99" s="28"/>
      <c r="Q99" s="12">
        <f t="shared" si="20"/>
        <v>2435</v>
      </c>
    </row>
    <row r="100" spans="5:20" ht="21" x14ac:dyDescent="0.25">
      <c r="E100" s="41"/>
      <c r="F100" s="41"/>
      <c r="G100" s="25"/>
      <c r="H100" s="51"/>
      <c r="I100" s="388" t="s">
        <v>118</v>
      </c>
      <c r="J100" s="388"/>
      <c r="K100" s="49">
        <f>SUM(K95:K99)</f>
        <v>4</v>
      </c>
      <c r="L100" s="35">
        <f>SUM(L95:L99)</f>
        <v>13101</v>
      </c>
      <c r="M100" s="35">
        <f t="shared" ref="M100:Q100" si="23">SUM(M95:M99)</f>
        <v>0</v>
      </c>
      <c r="N100" s="35">
        <f t="shared" si="23"/>
        <v>3332</v>
      </c>
      <c r="O100" s="35">
        <f t="shared" si="23"/>
        <v>2895</v>
      </c>
      <c r="P100" s="35">
        <f t="shared" si="23"/>
        <v>0</v>
      </c>
      <c r="Q100" s="35">
        <f t="shared" si="23"/>
        <v>12664</v>
      </c>
    </row>
    <row r="101" spans="5:20" x14ac:dyDescent="0.25">
      <c r="E101" s="41"/>
      <c r="F101" s="41"/>
      <c r="G101" s="41"/>
      <c r="H101" s="41"/>
      <c r="I101" s="3"/>
      <c r="J101" s="3"/>
      <c r="K101" s="41"/>
      <c r="L101" s="9"/>
      <c r="M101" s="9"/>
      <c r="N101" s="9"/>
      <c r="O101" s="9"/>
      <c r="P101" s="9"/>
      <c r="Q101" s="9"/>
    </row>
    <row r="102" spans="5:20" ht="25.15" customHeight="1" x14ac:dyDescent="0.25">
      <c r="E102" s="393" t="s">
        <v>87</v>
      </c>
      <c r="F102" s="394"/>
      <c r="G102" s="394"/>
      <c r="H102" s="394"/>
      <c r="I102" s="394"/>
      <c r="J102" s="394"/>
      <c r="K102" s="394"/>
      <c r="L102" s="394"/>
      <c r="M102" s="394"/>
      <c r="N102" s="394"/>
      <c r="O102" s="394"/>
      <c r="P102" s="394"/>
      <c r="Q102" s="394"/>
      <c r="R102" s="74"/>
      <c r="S102" s="74"/>
    </row>
    <row r="103" spans="5:20" ht="20.45" customHeight="1" thickBot="1" x14ac:dyDescent="0.3">
      <c r="E103" s="389" t="s">
        <v>138</v>
      </c>
      <c r="F103" s="390"/>
      <c r="G103" s="390"/>
      <c r="H103" s="390"/>
      <c r="I103" s="390"/>
      <c r="J103" s="390"/>
      <c r="K103" s="390"/>
      <c r="L103" s="390"/>
      <c r="M103" s="390"/>
      <c r="N103" s="390"/>
      <c r="O103" s="390"/>
      <c r="P103" s="390"/>
      <c r="Q103" s="390"/>
    </row>
    <row r="104" spans="5:20" ht="14.45" customHeight="1" x14ac:dyDescent="0.25">
      <c r="E104" s="398" t="s">
        <v>119</v>
      </c>
      <c r="F104" s="398" t="s">
        <v>78</v>
      </c>
      <c r="G104" s="398" t="s">
        <v>3</v>
      </c>
      <c r="H104" s="398" t="s">
        <v>4</v>
      </c>
      <c r="I104" s="398" t="s">
        <v>5</v>
      </c>
      <c r="J104" s="398" t="s">
        <v>6</v>
      </c>
      <c r="K104" s="398" t="s">
        <v>7</v>
      </c>
      <c r="L104" s="398" t="s">
        <v>91</v>
      </c>
      <c r="M104" s="398" t="s">
        <v>127</v>
      </c>
      <c r="N104" s="398" t="s">
        <v>128</v>
      </c>
      <c r="O104" s="398" t="s">
        <v>129</v>
      </c>
      <c r="P104" s="398" t="s">
        <v>8</v>
      </c>
      <c r="Q104" s="395" t="s">
        <v>92</v>
      </c>
    </row>
    <row r="105" spans="5:20" x14ac:dyDescent="0.25">
      <c r="E105" s="401"/>
      <c r="F105" s="401"/>
      <c r="G105" s="399"/>
      <c r="H105" s="399"/>
      <c r="I105" s="401"/>
      <c r="J105" s="401"/>
      <c r="K105" s="399"/>
      <c r="L105" s="401"/>
      <c r="M105" s="401"/>
      <c r="N105" s="401"/>
      <c r="O105" s="401"/>
      <c r="P105" s="401"/>
      <c r="Q105" s="396"/>
    </row>
    <row r="106" spans="5:20" x14ac:dyDescent="0.25">
      <c r="E106" s="401"/>
      <c r="F106" s="401"/>
      <c r="G106" s="399"/>
      <c r="H106" s="399"/>
      <c r="I106" s="401"/>
      <c r="J106" s="401"/>
      <c r="K106" s="399"/>
      <c r="L106" s="401"/>
      <c r="M106" s="401"/>
      <c r="N106" s="401"/>
      <c r="O106" s="401"/>
      <c r="P106" s="401"/>
      <c r="Q106" s="396"/>
    </row>
    <row r="107" spans="5:20" ht="15.75" thickBot="1" x14ac:dyDescent="0.3">
      <c r="E107" s="402"/>
      <c r="F107" s="402"/>
      <c r="G107" s="400"/>
      <c r="H107" s="400"/>
      <c r="I107" s="402"/>
      <c r="J107" s="402"/>
      <c r="K107" s="400"/>
      <c r="L107" s="402"/>
      <c r="M107" s="409"/>
      <c r="N107" s="401"/>
      <c r="O107" s="401"/>
      <c r="P107" s="402"/>
      <c r="Q107" s="397"/>
    </row>
    <row r="108" spans="5:20" ht="18.75" x14ac:dyDescent="0.3">
      <c r="E108" s="78">
        <f>E99+1</f>
        <v>55</v>
      </c>
      <c r="F108" s="41">
        <v>1</v>
      </c>
      <c r="G108" s="42" t="s">
        <v>77</v>
      </c>
      <c r="H108" s="4"/>
      <c r="I108" s="8"/>
      <c r="J108" s="8"/>
      <c r="K108" s="26">
        <v>1</v>
      </c>
      <c r="L108" s="10"/>
      <c r="M108" s="10"/>
      <c r="N108" s="10"/>
      <c r="O108" s="10"/>
      <c r="P108" s="10"/>
      <c r="Q108" s="12"/>
    </row>
    <row r="109" spans="5:20" ht="18.75" x14ac:dyDescent="0.3">
      <c r="E109" s="78"/>
      <c r="F109" s="108">
        <v>2</v>
      </c>
      <c r="G109" s="42" t="s">
        <v>77</v>
      </c>
      <c r="H109" s="4" t="s">
        <v>65</v>
      </c>
      <c r="I109" s="8"/>
      <c r="J109" s="8"/>
      <c r="K109" s="26">
        <v>0.5</v>
      </c>
      <c r="L109" s="10"/>
      <c r="M109" s="10"/>
      <c r="N109" s="10"/>
      <c r="O109" s="10"/>
      <c r="P109" s="10"/>
      <c r="Q109" s="12"/>
    </row>
    <row r="110" spans="5:20" ht="21" customHeight="1" x14ac:dyDescent="0.25">
      <c r="E110" s="108"/>
      <c r="F110" s="108"/>
      <c r="G110" s="108"/>
      <c r="H110" s="108"/>
      <c r="I110" s="388" t="s">
        <v>118</v>
      </c>
      <c r="J110" s="388"/>
      <c r="K110" s="49">
        <f>SUM(K108)</f>
        <v>1</v>
      </c>
    </row>
    <row r="111" spans="5:20" x14ac:dyDescent="0.25">
      <c r="E111" s="41"/>
      <c r="F111" s="41"/>
      <c r="G111" s="41"/>
      <c r="H111" s="41"/>
      <c r="I111" s="3"/>
      <c r="J111" s="3"/>
      <c r="K111" s="41"/>
    </row>
    <row r="112" spans="5:20" ht="22.15" customHeight="1" x14ac:dyDescent="0.25">
      <c r="E112" s="393" t="s">
        <v>93</v>
      </c>
      <c r="F112" s="394"/>
      <c r="G112" s="394"/>
      <c r="H112" s="394"/>
      <c r="I112" s="394"/>
      <c r="J112" s="394"/>
      <c r="K112" s="394"/>
      <c r="L112" s="394"/>
      <c r="M112" s="394"/>
      <c r="N112" s="394"/>
      <c r="O112" s="394"/>
      <c r="P112" s="394"/>
      <c r="Q112" s="394"/>
      <c r="R112" s="394"/>
      <c r="S112" s="74"/>
      <c r="T112" s="74"/>
    </row>
    <row r="113" spans="5:18" ht="24" customHeight="1" thickBot="1" x14ac:dyDescent="0.3">
      <c r="E113" s="391" t="s">
        <v>138</v>
      </c>
      <c r="F113" s="391"/>
      <c r="G113" s="391"/>
      <c r="H113" s="391"/>
      <c r="I113" s="391"/>
      <c r="J113" s="391"/>
      <c r="K113" s="391"/>
      <c r="L113" s="392"/>
      <c r="M113" s="392"/>
      <c r="N113" s="392"/>
      <c r="O113" s="392"/>
      <c r="P113" s="392"/>
      <c r="Q113" s="392"/>
      <c r="R113" s="392"/>
    </row>
    <row r="114" spans="5:18" ht="14.45" customHeight="1" x14ac:dyDescent="0.25">
      <c r="E114" s="398" t="s">
        <v>119</v>
      </c>
      <c r="F114" s="398" t="s">
        <v>78</v>
      </c>
      <c r="G114" s="398" t="s">
        <v>3</v>
      </c>
      <c r="H114" s="398" t="s">
        <v>4</v>
      </c>
      <c r="I114" s="398" t="s">
        <v>5</v>
      </c>
      <c r="J114" s="403" t="s">
        <v>6</v>
      </c>
      <c r="K114" s="398" t="s">
        <v>7</v>
      </c>
      <c r="L114" s="398" t="s">
        <v>81</v>
      </c>
      <c r="M114" s="398" t="s">
        <v>127</v>
      </c>
      <c r="N114" s="398" t="s">
        <v>128</v>
      </c>
      <c r="O114" s="398" t="s">
        <v>129</v>
      </c>
      <c r="P114" s="398" t="s">
        <v>8</v>
      </c>
      <c r="Q114" s="403" t="s">
        <v>80</v>
      </c>
      <c r="R114" s="395" t="s">
        <v>89</v>
      </c>
    </row>
    <row r="115" spans="5:18" x14ac:dyDescent="0.25">
      <c r="E115" s="401"/>
      <c r="F115" s="401"/>
      <c r="G115" s="399"/>
      <c r="H115" s="399"/>
      <c r="I115" s="401"/>
      <c r="J115" s="407"/>
      <c r="K115" s="399"/>
      <c r="L115" s="401"/>
      <c r="M115" s="401"/>
      <c r="N115" s="401"/>
      <c r="O115" s="401"/>
      <c r="P115" s="401"/>
      <c r="Q115" s="404"/>
      <c r="R115" s="396"/>
    </row>
    <row r="116" spans="5:18" x14ac:dyDescent="0.25">
      <c r="E116" s="401"/>
      <c r="F116" s="401"/>
      <c r="G116" s="399"/>
      <c r="H116" s="399"/>
      <c r="I116" s="401"/>
      <c r="J116" s="407"/>
      <c r="K116" s="399"/>
      <c r="L116" s="401"/>
      <c r="M116" s="401"/>
      <c r="N116" s="401"/>
      <c r="O116" s="401"/>
      <c r="P116" s="401"/>
      <c r="Q116" s="404"/>
      <c r="R116" s="396"/>
    </row>
    <row r="117" spans="5:18" ht="15.75" thickBot="1" x14ac:dyDescent="0.3">
      <c r="E117" s="402"/>
      <c r="F117" s="402"/>
      <c r="G117" s="400"/>
      <c r="H117" s="400"/>
      <c r="I117" s="402"/>
      <c r="J117" s="408"/>
      <c r="K117" s="400"/>
      <c r="L117" s="402"/>
      <c r="M117" s="409"/>
      <c r="N117" s="401"/>
      <c r="O117" s="401"/>
      <c r="P117" s="402"/>
      <c r="Q117" s="405"/>
      <c r="R117" s="397"/>
    </row>
    <row r="118" spans="5:18" ht="18" x14ac:dyDescent="0.25">
      <c r="E118" s="79">
        <f>E108+1</f>
        <v>56</v>
      </c>
      <c r="F118" s="41">
        <v>1</v>
      </c>
      <c r="G118" s="53" t="s">
        <v>144</v>
      </c>
      <c r="H118" s="36" t="s">
        <v>114</v>
      </c>
      <c r="I118" s="31" t="s">
        <v>12</v>
      </c>
      <c r="J118" s="31">
        <v>5</v>
      </c>
      <c r="K118" s="31">
        <v>0.5</v>
      </c>
      <c r="L118" s="58">
        <v>5751</v>
      </c>
      <c r="M118" s="58"/>
      <c r="N118" s="58"/>
      <c r="O118" s="58">
        <v>5751</v>
      </c>
      <c r="P118" s="87">
        <v>0</v>
      </c>
      <c r="Q118" s="58">
        <v>0</v>
      </c>
      <c r="R118" s="110">
        <f>O118+Q118</f>
        <v>5751</v>
      </c>
    </row>
    <row r="119" spans="5:18" ht="18" x14ac:dyDescent="0.25">
      <c r="E119" s="56"/>
      <c r="F119" s="88"/>
      <c r="G119" s="98" t="s">
        <v>143</v>
      </c>
      <c r="H119" s="96"/>
      <c r="I119" s="97"/>
      <c r="J119" s="97"/>
      <c r="K119" s="97">
        <v>0.5</v>
      </c>
      <c r="L119" s="58"/>
      <c r="M119" s="58"/>
      <c r="N119" s="58"/>
      <c r="O119" s="58"/>
      <c r="P119" s="87"/>
      <c r="Q119" s="58"/>
      <c r="R119" s="110"/>
    </row>
    <row r="120" spans="5:18" ht="18.75" x14ac:dyDescent="0.3">
      <c r="E120" s="56">
        <f>E118+1</f>
        <v>57</v>
      </c>
      <c r="F120" s="41">
        <f>F118+1</f>
        <v>2</v>
      </c>
      <c r="G120" s="42" t="s">
        <v>133</v>
      </c>
      <c r="H120" s="103" t="s">
        <v>120</v>
      </c>
      <c r="I120" s="104" t="s">
        <v>12</v>
      </c>
      <c r="J120" s="104">
        <v>4</v>
      </c>
      <c r="K120" s="104">
        <v>1</v>
      </c>
      <c r="L120" s="105">
        <v>5139</v>
      </c>
      <c r="M120" s="105"/>
      <c r="N120" s="105"/>
      <c r="O120" s="106"/>
      <c r="P120" s="107"/>
      <c r="Q120" s="105">
        <v>47</v>
      </c>
      <c r="R120" s="12">
        <f t="shared" ref="R120:R131" si="24">L120+P120+Q120</f>
        <v>5186</v>
      </c>
    </row>
    <row r="121" spans="5:18" ht="18" x14ac:dyDescent="0.25">
      <c r="E121" s="56">
        <f t="shared" ref="E121:E131" si="25">E120+1</f>
        <v>58</v>
      </c>
      <c r="F121" s="41">
        <f t="shared" ref="F121:F130" si="26">F120+1</f>
        <v>3</v>
      </c>
      <c r="G121" s="53" t="s">
        <v>104</v>
      </c>
      <c r="H121" s="36" t="s">
        <v>115</v>
      </c>
      <c r="I121" s="31" t="s">
        <v>12</v>
      </c>
      <c r="J121" s="31">
        <v>5</v>
      </c>
      <c r="K121" s="16">
        <v>1</v>
      </c>
      <c r="L121" s="57">
        <v>3865</v>
      </c>
      <c r="M121" s="57"/>
      <c r="N121" s="57"/>
      <c r="O121" s="57"/>
      <c r="P121" s="47"/>
      <c r="Q121" s="57">
        <v>46</v>
      </c>
      <c r="R121" s="12">
        <f t="shared" si="24"/>
        <v>3911</v>
      </c>
    </row>
    <row r="122" spans="5:18" ht="18.75" x14ac:dyDescent="0.3">
      <c r="E122" s="56">
        <f t="shared" si="25"/>
        <v>59</v>
      </c>
      <c r="F122" s="41">
        <f t="shared" si="26"/>
        <v>4</v>
      </c>
      <c r="G122" s="42" t="s">
        <v>77</v>
      </c>
      <c r="H122" s="36" t="s">
        <v>116</v>
      </c>
      <c r="I122" s="31" t="s">
        <v>65</v>
      </c>
      <c r="J122" s="31">
        <v>5</v>
      </c>
      <c r="K122" s="16">
        <v>0.5</v>
      </c>
      <c r="L122" s="57"/>
      <c r="M122" s="57"/>
      <c r="N122" s="57"/>
      <c r="O122" s="57"/>
      <c r="P122" s="47"/>
      <c r="Q122" s="57"/>
      <c r="R122" s="12"/>
    </row>
    <row r="123" spans="5:18" ht="18.75" x14ac:dyDescent="0.3">
      <c r="E123" s="56">
        <f t="shared" si="25"/>
        <v>60</v>
      </c>
      <c r="F123" s="41">
        <f t="shared" si="26"/>
        <v>5</v>
      </c>
      <c r="G123" s="42" t="s">
        <v>77</v>
      </c>
      <c r="H123" s="36" t="s">
        <v>117</v>
      </c>
      <c r="I123" s="31" t="s">
        <v>65</v>
      </c>
      <c r="J123" s="31">
        <v>4</v>
      </c>
      <c r="K123" s="16">
        <v>1</v>
      </c>
      <c r="L123" s="58"/>
      <c r="M123" s="58"/>
      <c r="N123" s="58"/>
      <c r="O123" s="58"/>
      <c r="P123" s="47"/>
      <c r="Q123" s="58"/>
      <c r="R123" s="12"/>
    </row>
    <row r="124" spans="5:18" ht="18.75" x14ac:dyDescent="0.3">
      <c r="E124" s="56">
        <f t="shared" si="25"/>
        <v>61</v>
      </c>
      <c r="F124" s="41">
        <f t="shared" si="26"/>
        <v>6</v>
      </c>
      <c r="G124" s="102" t="s">
        <v>77</v>
      </c>
      <c r="H124" s="103" t="s">
        <v>110</v>
      </c>
      <c r="I124" s="104" t="s">
        <v>65</v>
      </c>
      <c r="J124" s="104">
        <v>5</v>
      </c>
      <c r="K124" s="104">
        <v>1</v>
      </c>
      <c r="L124" s="57"/>
      <c r="M124" s="57"/>
      <c r="N124" s="57"/>
      <c r="O124" s="57"/>
      <c r="P124" s="47"/>
      <c r="Q124" s="57"/>
      <c r="R124" s="12"/>
    </row>
    <row r="125" spans="5:18" ht="18" x14ac:dyDescent="0.25">
      <c r="E125" s="56">
        <f t="shared" si="25"/>
        <v>62</v>
      </c>
      <c r="F125" s="41">
        <f t="shared" si="26"/>
        <v>7</v>
      </c>
      <c r="G125" s="54" t="s">
        <v>108</v>
      </c>
      <c r="H125" s="36" t="s">
        <v>113</v>
      </c>
      <c r="I125" s="31" t="s">
        <v>12</v>
      </c>
      <c r="J125" s="31">
        <v>4</v>
      </c>
      <c r="K125" s="8">
        <v>1</v>
      </c>
      <c r="L125" s="58">
        <v>2842</v>
      </c>
      <c r="M125" s="58"/>
      <c r="N125" s="58"/>
      <c r="O125" s="58"/>
      <c r="P125" s="47"/>
      <c r="Q125" s="58">
        <v>36</v>
      </c>
      <c r="R125" s="12">
        <f t="shared" si="24"/>
        <v>2878</v>
      </c>
    </row>
    <row r="126" spans="5:18" ht="18.75" x14ac:dyDescent="0.3">
      <c r="E126" s="56">
        <f t="shared" si="25"/>
        <v>63</v>
      </c>
      <c r="F126" s="41">
        <f t="shared" si="26"/>
        <v>8</v>
      </c>
      <c r="G126" s="42" t="s">
        <v>77</v>
      </c>
      <c r="H126" s="36" t="s">
        <v>145</v>
      </c>
      <c r="I126" s="31"/>
      <c r="J126" s="31"/>
      <c r="K126" s="16"/>
      <c r="L126" s="57"/>
      <c r="M126" s="57"/>
      <c r="N126" s="57"/>
      <c r="O126" s="57"/>
      <c r="P126" s="47"/>
      <c r="Q126" s="57"/>
      <c r="R126" s="12"/>
    </row>
    <row r="127" spans="5:18" ht="30" x14ac:dyDescent="0.25">
      <c r="E127" s="56">
        <f t="shared" si="25"/>
        <v>64</v>
      </c>
      <c r="F127" s="41">
        <f t="shared" si="26"/>
        <v>9</v>
      </c>
      <c r="G127" s="54" t="s">
        <v>107</v>
      </c>
      <c r="H127" s="36" t="s">
        <v>112</v>
      </c>
      <c r="I127" s="31" t="s">
        <v>14</v>
      </c>
      <c r="J127" s="31">
        <v>2</v>
      </c>
      <c r="K127" s="16">
        <v>1</v>
      </c>
      <c r="L127" s="58">
        <v>1991</v>
      </c>
      <c r="M127" s="58"/>
      <c r="N127" s="58"/>
      <c r="O127" s="58"/>
      <c r="P127" s="47"/>
      <c r="Q127" s="58">
        <v>27</v>
      </c>
      <c r="R127" s="12">
        <f t="shared" si="24"/>
        <v>2018</v>
      </c>
    </row>
    <row r="128" spans="5:18" ht="18" x14ac:dyDescent="0.25">
      <c r="E128" s="56">
        <f t="shared" si="25"/>
        <v>65</v>
      </c>
      <c r="F128" s="41">
        <f t="shared" si="26"/>
        <v>10</v>
      </c>
      <c r="G128" s="52" t="s">
        <v>103</v>
      </c>
      <c r="H128" s="36" t="s">
        <v>109</v>
      </c>
      <c r="I128" s="31" t="s">
        <v>65</v>
      </c>
      <c r="J128" s="31">
        <v>5</v>
      </c>
      <c r="K128" s="16">
        <v>1</v>
      </c>
      <c r="L128" s="57">
        <v>1900</v>
      </c>
      <c r="M128" s="57"/>
      <c r="N128" s="57"/>
      <c r="O128" s="57"/>
      <c r="P128" s="47"/>
      <c r="Q128" s="57">
        <v>22</v>
      </c>
      <c r="R128" s="12">
        <f t="shared" si="24"/>
        <v>1922</v>
      </c>
    </row>
    <row r="129" spans="5:19" ht="22.15" customHeight="1" x14ac:dyDescent="0.25">
      <c r="E129" s="56">
        <f t="shared" si="25"/>
        <v>66</v>
      </c>
      <c r="F129" s="41">
        <f t="shared" si="26"/>
        <v>11</v>
      </c>
      <c r="G129" s="52" t="s">
        <v>106</v>
      </c>
      <c r="H129" s="61" t="s">
        <v>100</v>
      </c>
      <c r="I129" s="31" t="s">
        <v>12</v>
      </c>
      <c r="J129" s="31">
        <v>5</v>
      </c>
      <c r="K129" s="16">
        <v>1</v>
      </c>
      <c r="L129" s="57">
        <v>1900</v>
      </c>
      <c r="M129" s="57"/>
      <c r="N129" s="57"/>
      <c r="O129" s="57"/>
      <c r="P129" s="47"/>
      <c r="Q129" s="57">
        <v>22</v>
      </c>
      <c r="R129" s="12">
        <f t="shared" si="24"/>
        <v>1922</v>
      </c>
    </row>
    <row r="130" spans="5:19" ht="18" x14ac:dyDescent="0.25">
      <c r="E130" s="56">
        <f t="shared" si="25"/>
        <v>67</v>
      </c>
      <c r="F130" s="41">
        <f t="shared" si="26"/>
        <v>12</v>
      </c>
      <c r="G130" s="52" t="s">
        <v>105</v>
      </c>
      <c r="H130" s="55" t="s">
        <v>111</v>
      </c>
      <c r="I130" s="16"/>
      <c r="J130" s="16">
        <v>5</v>
      </c>
      <c r="K130" s="16">
        <v>1</v>
      </c>
      <c r="L130" s="59">
        <v>1900</v>
      </c>
      <c r="M130" s="59"/>
      <c r="N130" s="59"/>
      <c r="O130" s="59"/>
      <c r="P130" s="47"/>
      <c r="Q130" s="59">
        <v>17</v>
      </c>
      <c r="R130" s="12">
        <f t="shared" si="24"/>
        <v>1917</v>
      </c>
    </row>
    <row r="131" spans="5:19" ht="18" x14ac:dyDescent="0.25">
      <c r="E131" s="56">
        <f t="shared" si="25"/>
        <v>68</v>
      </c>
      <c r="F131" s="89">
        <v>13</v>
      </c>
      <c r="G131" s="34" t="s">
        <v>131</v>
      </c>
      <c r="H131" s="55" t="s">
        <v>132</v>
      </c>
      <c r="I131" s="16" t="s">
        <v>12</v>
      </c>
      <c r="J131" s="16">
        <v>5</v>
      </c>
      <c r="K131" s="16">
        <v>1</v>
      </c>
      <c r="L131" s="59">
        <v>3872</v>
      </c>
      <c r="M131" s="59"/>
      <c r="N131" s="59"/>
      <c r="O131" s="59"/>
      <c r="P131" s="47"/>
      <c r="Q131" s="59">
        <v>39</v>
      </c>
      <c r="R131" s="12">
        <f t="shared" si="24"/>
        <v>3911</v>
      </c>
    </row>
    <row r="132" spans="5:19" ht="23.25" x14ac:dyDescent="0.25">
      <c r="E132" s="41"/>
      <c r="F132" s="41"/>
      <c r="G132" s="41"/>
      <c r="H132" s="41"/>
      <c r="I132" s="406" t="s">
        <v>118</v>
      </c>
      <c r="J132" s="406"/>
      <c r="K132" s="99">
        <f t="shared" ref="K132:R132" si="27">SUM(K118:K131)</f>
        <v>11.5</v>
      </c>
      <c r="L132" s="9">
        <f t="shared" si="27"/>
        <v>29160</v>
      </c>
      <c r="M132" s="9">
        <f t="shared" si="27"/>
        <v>0</v>
      </c>
      <c r="N132" s="9">
        <f t="shared" si="27"/>
        <v>0</v>
      </c>
      <c r="O132" s="9">
        <f t="shared" si="27"/>
        <v>5751</v>
      </c>
      <c r="P132" s="9">
        <f t="shared" si="27"/>
        <v>0</v>
      </c>
      <c r="Q132" s="9">
        <f t="shared" si="27"/>
        <v>256</v>
      </c>
      <c r="R132" s="9">
        <f t="shared" si="27"/>
        <v>29416</v>
      </c>
    </row>
    <row r="133" spans="5:19" x14ac:dyDescent="0.25">
      <c r="E133" s="41"/>
      <c r="F133" s="41"/>
      <c r="G133" s="41"/>
      <c r="H133" s="41"/>
      <c r="I133" s="3"/>
      <c r="J133" s="3"/>
      <c r="K133" s="41"/>
    </row>
    <row r="134" spans="5:19" ht="18.600000000000001" customHeight="1" x14ac:dyDescent="0.25">
      <c r="E134" s="393" t="s">
        <v>94</v>
      </c>
      <c r="F134" s="394"/>
      <c r="G134" s="394"/>
      <c r="H134" s="394"/>
      <c r="I134" s="394"/>
      <c r="J134" s="394"/>
      <c r="K134" s="394"/>
      <c r="L134" s="394"/>
      <c r="M134" s="394"/>
      <c r="N134" s="394"/>
      <c r="O134" s="394"/>
      <c r="P134" s="394"/>
      <c r="Q134" s="394"/>
      <c r="R134" s="394"/>
      <c r="S134" s="74"/>
    </row>
    <row r="135" spans="5:19" ht="24" customHeight="1" thickBot="1" x14ac:dyDescent="0.3">
      <c r="E135" s="391" t="s">
        <v>137</v>
      </c>
      <c r="F135" s="391"/>
      <c r="G135" s="391"/>
      <c r="H135" s="391"/>
      <c r="I135" s="391"/>
      <c r="J135" s="391"/>
      <c r="K135" s="391"/>
      <c r="L135" s="392"/>
      <c r="M135" s="392"/>
      <c r="N135" s="392"/>
      <c r="O135" s="392"/>
      <c r="P135" s="392"/>
      <c r="Q135" s="392"/>
      <c r="R135" s="392"/>
    </row>
    <row r="136" spans="5:19" ht="14.45" customHeight="1" x14ac:dyDescent="0.25">
      <c r="E136" s="398" t="s">
        <v>119</v>
      </c>
      <c r="F136" s="398" t="s">
        <v>78</v>
      </c>
      <c r="G136" s="398" t="s">
        <v>3</v>
      </c>
      <c r="H136" s="398" t="s">
        <v>4</v>
      </c>
      <c r="I136" s="398" t="s">
        <v>5</v>
      </c>
      <c r="J136" s="403" t="s">
        <v>6</v>
      </c>
      <c r="K136" s="398" t="s">
        <v>7</v>
      </c>
      <c r="L136" s="398" t="s">
        <v>91</v>
      </c>
      <c r="M136" s="398" t="s">
        <v>127</v>
      </c>
      <c r="N136" s="398" t="s">
        <v>128</v>
      </c>
      <c r="O136" s="398" t="s">
        <v>129</v>
      </c>
      <c r="P136" s="398" t="s">
        <v>8</v>
      </c>
      <c r="Q136" s="403" t="s">
        <v>80</v>
      </c>
      <c r="R136" s="395" t="s">
        <v>92</v>
      </c>
    </row>
    <row r="137" spans="5:19" x14ac:dyDescent="0.25">
      <c r="E137" s="401"/>
      <c r="F137" s="401"/>
      <c r="G137" s="399"/>
      <c r="H137" s="399"/>
      <c r="I137" s="401"/>
      <c r="J137" s="407"/>
      <c r="K137" s="399"/>
      <c r="L137" s="401"/>
      <c r="M137" s="401"/>
      <c r="N137" s="401"/>
      <c r="O137" s="401"/>
      <c r="P137" s="401"/>
      <c r="Q137" s="404"/>
      <c r="R137" s="396"/>
    </row>
    <row r="138" spans="5:19" x14ac:dyDescent="0.25">
      <c r="E138" s="401"/>
      <c r="F138" s="401"/>
      <c r="G138" s="399"/>
      <c r="H138" s="399"/>
      <c r="I138" s="401"/>
      <c r="J138" s="407"/>
      <c r="K138" s="399"/>
      <c r="L138" s="401"/>
      <c r="M138" s="401"/>
      <c r="N138" s="401"/>
      <c r="O138" s="401"/>
      <c r="P138" s="401"/>
      <c r="Q138" s="404"/>
      <c r="R138" s="396"/>
    </row>
    <row r="139" spans="5:19" ht="15.75" thickBot="1" x14ac:dyDescent="0.3">
      <c r="E139" s="402"/>
      <c r="F139" s="402"/>
      <c r="G139" s="400"/>
      <c r="H139" s="400"/>
      <c r="I139" s="402"/>
      <c r="J139" s="408"/>
      <c r="K139" s="400"/>
      <c r="L139" s="402"/>
      <c r="M139" s="409"/>
      <c r="N139" s="401"/>
      <c r="O139" s="401"/>
      <c r="P139" s="402"/>
      <c r="Q139" s="405"/>
      <c r="R139" s="397"/>
    </row>
    <row r="140" spans="5:19" ht="25.5" x14ac:dyDescent="0.25">
      <c r="E140" s="79">
        <f>E131+1</f>
        <v>69</v>
      </c>
      <c r="F140" s="50">
        <v>1</v>
      </c>
      <c r="G140" s="5" t="s">
        <v>95</v>
      </c>
      <c r="H140" s="61" t="s">
        <v>100</v>
      </c>
      <c r="I140" s="8" t="s">
        <v>12</v>
      </c>
      <c r="J140" s="8">
        <v>5</v>
      </c>
      <c r="K140" s="31">
        <v>1</v>
      </c>
      <c r="L140" s="47">
        <v>1900</v>
      </c>
      <c r="M140" s="47"/>
      <c r="N140" s="47"/>
      <c r="O140" s="47"/>
      <c r="P140" s="47"/>
      <c r="Q140" s="47">
        <v>35</v>
      </c>
      <c r="R140" s="80">
        <f>L140+P140+Q140</f>
        <v>1935</v>
      </c>
    </row>
    <row r="141" spans="5:19" ht="25.5" x14ac:dyDescent="0.25">
      <c r="E141" s="79">
        <f>E140+1</f>
        <v>70</v>
      </c>
      <c r="F141" s="50">
        <f>F140+1</f>
        <v>2</v>
      </c>
      <c r="G141" s="5" t="s">
        <v>97</v>
      </c>
      <c r="H141" s="61" t="s">
        <v>100</v>
      </c>
      <c r="I141" s="8" t="s">
        <v>12</v>
      </c>
      <c r="J141" s="8">
        <v>5</v>
      </c>
      <c r="K141" s="26">
        <v>1</v>
      </c>
      <c r="L141" s="47">
        <v>1900</v>
      </c>
      <c r="M141" s="47"/>
      <c r="N141" s="47"/>
      <c r="O141" s="47"/>
      <c r="P141" s="47"/>
      <c r="Q141" s="47">
        <v>35</v>
      </c>
      <c r="R141" s="80">
        <f>L141+P141+Q141</f>
        <v>1935</v>
      </c>
    </row>
    <row r="142" spans="5:19" ht="18" x14ac:dyDescent="0.25">
      <c r="E142" s="79">
        <f t="shared" ref="E142:E144" si="28">E141+1</f>
        <v>71</v>
      </c>
      <c r="F142" s="50">
        <f t="shared" ref="F142:F144" si="29">F141+1</f>
        <v>3</v>
      </c>
      <c r="G142" s="5" t="s">
        <v>98</v>
      </c>
      <c r="H142" s="26" t="s">
        <v>101</v>
      </c>
      <c r="I142" s="8"/>
      <c r="J142" s="8">
        <v>5</v>
      </c>
      <c r="K142" s="26">
        <v>1</v>
      </c>
      <c r="L142" s="47">
        <v>1900</v>
      </c>
      <c r="M142" s="47"/>
      <c r="N142" s="47"/>
      <c r="O142" s="47"/>
      <c r="P142" s="60"/>
      <c r="Q142" s="47"/>
      <c r="R142" s="80">
        <f>L142+Q142</f>
        <v>1900</v>
      </c>
    </row>
    <row r="143" spans="5:19" ht="18" x14ac:dyDescent="0.25">
      <c r="E143" s="79">
        <f t="shared" si="28"/>
        <v>72</v>
      </c>
      <c r="F143" s="50">
        <f t="shared" si="29"/>
        <v>4</v>
      </c>
      <c r="G143" s="5" t="s">
        <v>99</v>
      </c>
      <c r="H143" s="26" t="s">
        <v>102</v>
      </c>
      <c r="I143" s="8"/>
      <c r="J143" s="8">
        <v>5</v>
      </c>
      <c r="K143" s="26">
        <v>1</v>
      </c>
      <c r="L143" s="47">
        <v>1900</v>
      </c>
      <c r="M143" s="47"/>
      <c r="N143" s="47"/>
      <c r="O143" s="47"/>
      <c r="P143" s="60"/>
      <c r="Q143" s="47"/>
      <c r="R143" s="80">
        <f t="shared" ref="R143:R144" si="30">L143+Q143</f>
        <v>1900</v>
      </c>
    </row>
    <row r="144" spans="5:19" ht="18" x14ac:dyDescent="0.25">
      <c r="E144" s="79">
        <f t="shared" si="28"/>
        <v>73</v>
      </c>
      <c r="F144" s="50">
        <f t="shared" si="29"/>
        <v>5</v>
      </c>
      <c r="G144" s="5" t="s">
        <v>96</v>
      </c>
      <c r="H144" s="26" t="s">
        <v>101</v>
      </c>
      <c r="I144" s="8"/>
      <c r="J144" s="8"/>
      <c r="K144" s="31">
        <v>1</v>
      </c>
      <c r="L144" s="47">
        <v>1900</v>
      </c>
      <c r="M144" s="47"/>
      <c r="N144" s="47"/>
      <c r="O144" s="47"/>
      <c r="P144" s="60"/>
      <c r="Q144" s="47"/>
      <c r="R144" s="80">
        <f t="shared" si="30"/>
        <v>1900</v>
      </c>
    </row>
    <row r="145" spans="5:18" ht="23.25" x14ac:dyDescent="0.25">
      <c r="E145" s="41"/>
      <c r="F145" s="41"/>
      <c r="G145" s="25"/>
      <c r="H145" s="51"/>
      <c r="I145" s="388" t="s">
        <v>118</v>
      </c>
      <c r="J145" s="388"/>
      <c r="K145" s="73">
        <f>SUM(K140:K144)</f>
        <v>5</v>
      </c>
      <c r="L145" s="35">
        <f>SUM(L140:L144)</f>
        <v>9500</v>
      </c>
      <c r="M145" s="35">
        <f t="shared" ref="M145:R145" si="31">SUM(M140:M144)</f>
        <v>0</v>
      </c>
      <c r="N145" s="35">
        <f t="shared" si="31"/>
        <v>0</v>
      </c>
      <c r="O145" s="35">
        <f t="shared" si="31"/>
        <v>0</v>
      </c>
      <c r="P145" s="35">
        <f t="shared" si="31"/>
        <v>0</v>
      </c>
      <c r="Q145" s="35">
        <f t="shared" si="31"/>
        <v>70</v>
      </c>
      <c r="R145" s="35">
        <f t="shared" si="31"/>
        <v>9570</v>
      </c>
    </row>
    <row r="146" spans="5:18" ht="15.75" x14ac:dyDescent="0.25">
      <c r="E146" s="41"/>
      <c r="F146" s="41"/>
      <c r="G146" s="37"/>
      <c r="H146" s="37"/>
      <c r="I146" s="37"/>
      <c r="J146" s="37"/>
    </row>
    <row r="148" spans="5:18" ht="28.5" x14ac:dyDescent="0.45">
      <c r="I148" s="387" t="s">
        <v>121</v>
      </c>
      <c r="J148" s="387"/>
      <c r="K148" s="81">
        <f>K35+K58+K76+K87+K100+K110+K132+K145</f>
        <v>62</v>
      </c>
    </row>
  </sheetData>
  <mergeCells count="139">
    <mergeCell ref="B1:J2"/>
    <mergeCell ref="E5:Q5"/>
    <mergeCell ref="E6:Q6"/>
    <mergeCell ref="A7:A10"/>
    <mergeCell ref="B7:B10"/>
    <mergeCell ref="C7:D9"/>
    <mergeCell ref="E7:E10"/>
    <mergeCell ref="F7:F10"/>
    <mergeCell ref="P7:P10"/>
    <mergeCell ref="Q7:Q10"/>
    <mergeCell ref="I34:J34"/>
    <mergeCell ref="A53:D53"/>
    <mergeCell ref="E37:R37"/>
    <mergeCell ref="E38:R38"/>
    <mergeCell ref="E39:E42"/>
    <mergeCell ref="F39:F42"/>
    <mergeCell ref="G7:G10"/>
    <mergeCell ref="H7:H10"/>
    <mergeCell ref="I7:I10"/>
    <mergeCell ref="J7:J10"/>
    <mergeCell ref="K7:K10"/>
    <mergeCell ref="L7:L10"/>
    <mergeCell ref="P39:P42"/>
    <mergeCell ref="Q39:Q42"/>
    <mergeCell ref="R39:R42"/>
    <mergeCell ref="M7:M10"/>
    <mergeCell ref="N7:N10"/>
    <mergeCell ref="O7:O10"/>
    <mergeCell ref="I35:J35"/>
    <mergeCell ref="E60:R60"/>
    <mergeCell ref="E61:R61"/>
    <mergeCell ref="E62:E65"/>
    <mergeCell ref="F62:F65"/>
    <mergeCell ref="G62:G65"/>
    <mergeCell ref="G39:G42"/>
    <mergeCell ref="H39:H42"/>
    <mergeCell ref="I39:I42"/>
    <mergeCell ref="J39:J42"/>
    <mergeCell ref="K39:K42"/>
    <mergeCell ref="L39:L42"/>
    <mergeCell ref="Q62:Q65"/>
    <mergeCell ref="R62:R65"/>
    <mergeCell ref="M39:M42"/>
    <mergeCell ref="N39:N42"/>
    <mergeCell ref="O39:O42"/>
    <mergeCell ref="I58:J58"/>
    <mergeCell ref="E78:Q78"/>
    <mergeCell ref="E79:Q79"/>
    <mergeCell ref="E80:E83"/>
    <mergeCell ref="F80:F83"/>
    <mergeCell ref="G80:G83"/>
    <mergeCell ref="H80:H83"/>
    <mergeCell ref="H62:H65"/>
    <mergeCell ref="I62:I65"/>
    <mergeCell ref="J62:J65"/>
    <mergeCell ref="K62:K65"/>
    <mergeCell ref="L62:L65"/>
    <mergeCell ref="P62:P65"/>
    <mergeCell ref="M62:M65"/>
    <mergeCell ref="N62:N65"/>
    <mergeCell ref="O62:O65"/>
    <mergeCell ref="I76:J76"/>
    <mergeCell ref="E89:Q89"/>
    <mergeCell ref="E91:E94"/>
    <mergeCell ref="F91:F94"/>
    <mergeCell ref="G91:G94"/>
    <mergeCell ref="H91:H94"/>
    <mergeCell ref="I91:I94"/>
    <mergeCell ref="J91:J94"/>
    <mergeCell ref="K91:K94"/>
    <mergeCell ref="I80:I83"/>
    <mergeCell ref="J80:J83"/>
    <mergeCell ref="K80:K83"/>
    <mergeCell ref="L80:L83"/>
    <mergeCell ref="P80:P83"/>
    <mergeCell ref="Q80:Q83"/>
    <mergeCell ref="M80:M83"/>
    <mergeCell ref="N80:N83"/>
    <mergeCell ref="O80:O83"/>
    <mergeCell ref="I87:J87"/>
    <mergeCell ref="Q104:Q107"/>
    <mergeCell ref="L91:L94"/>
    <mergeCell ref="P91:P94"/>
    <mergeCell ref="Q91:Q94"/>
    <mergeCell ref="E102:Q102"/>
    <mergeCell ref="E104:E107"/>
    <mergeCell ref="F104:F107"/>
    <mergeCell ref="G104:G107"/>
    <mergeCell ref="H104:H107"/>
    <mergeCell ref="M91:M94"/>
    <mergeCell ref="N91:N94"/>
    <mergeCell ref="O91:O94"/>
    <mergeCell ref="M104:M107"/>
    <mergeCell ref="N104:N107"/>
    <mergeCell ref="O104:O107"/>
    <mergeCell ref="I100:J100"/>
    <mergeCell ref="I104:I107"/>
    <mergeCell ref="J104:J107"/>
    <mergeCell ref="K104:K107"/>
    <mergeCell ref="L104:L107"/>
    <mergeCell ref="J136:J139"/>
    <mergeCell ref="E112:R112"/>
    <mergeCell ref="E113:R113"/>
    <mergeCell ref="E114:E117"/>
    <mergeCell ref="F114:F117"/>
    <mergeCell ref="G114:G117"/>
    <mergeCell ref="H114:H117"/>
    <mergeCell ref="I114:I117"/>
    <mergeCell ref="J114:J117"/>
    <mergeCell ref="M114:M117"/>
    <mergeCell ref="N114:N117"/>
    <mergeCell ref="O114:O117"/>
    <mergeCell ref="M136:M139"/>
    <mergeCell ref="N136:N139"/>
    <mergeCell ref="O136:O139"/>
    <mergeCell ref="I148:J148"/>
    <mergeCell ref="I145:J145"/>
    <mergeCell ref="E90:Q90"/>
    <mergeCell ref="E103:Q103"/>
    <mergeCell ref="E135:R135"/>
    <mergeCell ref="E134:R134"/>
    <mergeCell ref="R136:R139"/>
    <mergeCell ref="K136:K139"/>
    <mergeCell ref="L136:L139"/>
    <mergeCell ref="P136:P139"/>
    <mergeCell ref="Q136:Q139"/>
    <mergeCell ref="E136:E139"/>
    <mergeCell ref="F136:F139"/>
    <mergeCell ref="G136:G139"/>
    <mergeCell ref="H136:H139"/>
    <mergeCell ref="K114:K117"/>
    <mergeCell ref="L114:L117"/>
    <mergeCell ref="P114:P117"/>
    <mergeCell ref="Q114:Q117"/>
    <mergeCell ref="R114:R117"/>
    <mergeCell ref="P104:P107"/>
    <mergeCell ref="I110:J110"/>
    <mergeCell ref="I132:J132"/>
    <mergeCell ref="I136:I139"/>
  </mergeCells>
  <pageMargins left="0.118110236220472" right="0" top="0.15748031496063" bottom="0" header="0.31496062992126" footer="0.31496062992126"/>
  <pageSetup paperSize="9" scale="65" orientation="portrait" r:id="rId1"/>
  <rowBreaks count="2" manualBreakCount="2">
    <brk id="58" max="16383" man="1"/>
    <brk id="1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1"/>
  <sheetViews>
    <sheetView topLeftCell="E5" zoomScale="85" zoomScaleNormal="85" workbookViewId="0">
      <selection activeCell="M7" sqref="M7"/>
    </sheetView>
  </sheetViews>
  <sheetFormatPr defaultRowHeight="15" x14ac:dyDescent="0.25"/>
  <cols>
    <col min="1" max="1" width="3.7109375" hidden="1" customWidth="1"/>
    <col min="2" max="2" width="0" hidden="1" customWidth="1"/>
    <col min="3" max="3" width="10.140625" hidden="1" customWidth="1"/>
    <col min="4" max="4" width="0" hidden="1" customWidth="1"/>
    <col min="5" max="5" width="4.5703125" customWidth="1"/>
    <col min="6" max="6" width="7.5703125" customWidth="1"/>
    <col min="7" max="7" width="26.28515625" customWidth="1"/>
    <col min="8" max="8" width="14.140625" customWidth="1"/>
    <col min="9" max="9" width="8" customWidth="1"/>
    <col min="11" max="11" width="15.140625" customWidth="1"/>
    <col min="12" max="12" width="0.28515625" hidden="1" customWidth="1"/>
    <col min="13" max="13" width="10.42578125" hidden="1" customWidth="1"/>
    <col min="14" max="14" width="12.7109375" customWidth="1"/>
    <col min="15" max="15" width="11.7109375" customWidth="1"/>
    <col min="16" max="16" width="12.7109375" customWidth="1"/>
    <col min="17" max="17" width="10.42578125" customWidth="1"/>
    <col min="18" max="19" width="10.85546875" customWidth="1"/>
    <col min="20" max="20" width="13.85546875" customWidth="1"/>
    <col min="21" max="21" width="13.28515625" customWidth="1"/>
  </cols>
  <sheetData>
    <row r="1" spans="1:22" ht="14.45" hidden="1" x14ac:dyDescent="0.3">
      <c r="B1" s="413"/>
      <c r="C1" s="413"/>
      <c r="D1" s="413"/>
      <c r="E1" s="413"/>
      <c r="F1" s="413"/>
      <c r="G1" s="413"/>
      <c r="H1" s="413"/>
      <c r="I1" s="413"/>
      <c r="J1" s="413"/>
      <c r="K1" s="130"/>
    </row>
    <row r="2" spans="1:22" ht="19.5" hidden="1" customHeight="1" x14ac:dyDescent="0.3">
      <c r="B2" s="413"/>
      <c r="C2" s="413"/>
      <c r="D2" s="413"/>
      <c r="E2" s="413"/>
      <c r="F2" s="413"/>
      <c r="G2" s="413"/>
      <c r="H2" s="413"/>
      <c r="I2" s="413"/>
      <c r="J2" s="413"/>
      <c r="K2" s="130"/>
    </row>
    <row r="3" spans="1:22" ht="19.5" hidden="1" customHeight="1" x14ac:dyDescent="0.3">
      <c r="B3" s="130"/>
      <c r="C3" s="130"/>
      <c r="D3" s="130"/>
      <c r="E3" s="130"/>
      <c r="F3" s="130"/>
      <c r="G3" s="130"/>
      <c r="H3" s="130"/>
      <c r="I3" s="130"/>
      <c r="J3" s="130"/>
      <c r="K3" s="130"/>
    </row>
    <row r="4" spans="1:22" ht="14.45" hidden="1" x14ac:dyDescent="0.3">
      <c r="B4" s="130"/>
      <c r="C4" s="130"/>
      <c r="D4" s="130"/>
      <c r="E4" s="130"/>
      <c r="F4" s="130"/>
      <c r="G4" s="130"/>
      <c r="H4" s="130"/>
      <c r="I4" s="130"/>
      <c r="J4" s="130"/>
      <c r="K4" s="130"/>
    </row>
    <row r="5" spans="1:22" ht="48" customHeight="1" x14ac:dyDescent="0.3">
      <c r="B5" s="302"/>
      <c r="C5" s="302"/>
      <c r="D5" s="302"/>
      <c r="E5" s="302"/>
      <c r="F5" s="302"/>
      <c r="G5" s="302"/>
      <c r="H5" s="302"/>
      <c r="I5" s="302"/>
      <c r="J5" s="302"/>
      <c r="K5" s="341" t="s">
        <v>201</v>
      </c>
    </row>
    <row r="6" spans="1:22" ht="48" customHeight="1" x14ac:dyDescent="0.3">
      <c r="B6" s="314"/>
      <c r="C6" s="314"/>
      <c r="D6" s="314"/>
      <c r="E6" s="314"/>
      <c r="F6" s="314"/>
      <c r="G6" s="314"/>
      <c r="H6" s="314"/>
      <c r="I6" s="314"/>
      <c r="J6" s="314"/>
      <c r="K6" s="341">
        <v>43678</v>
      </c>
    </row>
    <row r="7" spans="1:22" ht="22.15" customHeight="1" x14ac:dyDescent="0.3">
      <c r="B7" s="130"/>
      <c r="C7" s="130"/>
      <c r="D7" s="130"/>
      <c r="E7" s="441" t="s">
        <v>73</v>
      </c>
      <c r="F7" s="442"/>
      <c r="G7" s="442"/>
      <c r="H7" s="442"/>
      <c r="I7" s="442"/>
      <c r="J7" s="442"/>
      <c r="K7" s="442"/>
      <c r="L7" s="442"/>
      <c r="M7" s="442"/>
      <c r="N7" s="442"/>
      <c r="O7" s="442"/>
      <c r="P7" s="442"/>
      <c r="Q7" s="442"/>
      <c r="R7" s="442"/>
      <c r="S7" s="442"/>
      <c r="T7" s="442"/>
      <c r="U7" s="176"/>
      <c r="V7" s="74"/>
    </row>
    <row r="8" spans="1:22" ht="22.15" customHeight="1" thickBot="1" x14ac:dyDescent="0.35">
      <c r="B8" s="130"/>
      <c r="C8" s="130"/>
      <c r="D8" s="130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7"/>
      <c r="Q8" s="447"/>
      <c r="R8" s="447"/>
      <c r="S8" s="447"/>
      <c r="T8" s="447"/>
      <c r="U8" s="177"/>
      <c r="V8" s="75"/>
    </row>
    <row r="9" spans="1:22" ht="14.45" customHeight="1" x14ac:dyDescent="0.25">
      <c r="A9" s="398" t="s">
        <v>0</v>
      </c>
      <c r="B9" s="414" t="s">
        <v>1</v>
      </c>
      <c r="C9" s="417" t="s">
        <v>2</v>
      </c>
      <c r="D9" s="414"/>
      <c r="E9" s="432" t="s">
        <v>119</v>
      </c>
      <c r="F9" s="432" t="s">
        <v>78</v>
      </c>
      <c r="G9" s="432" t="s">
        <v>3</v>
      </c>
      <c r="H9" s="432" t="s">
        <v>4</v>
      </c>
      <c r="I9" s="432" t="s">
        <v>5</v>
      </c>
      <c r="J9" s="432" t="s">
        <v>6</v>
      </c>
      <c r="K9" s="432" t="s">
        <v>76</v>
      </c>
      <c r="L9" s="432" t="s">
        <v>74</v>
      </c>
      <c r="M9" s="432" t="s">
        <v>146</v>
      </c>
      <c r="N9" s="432" t="s">
        <v>184</v>
      </c>
      <c r="O9" s="178"/>
      <c r="P9" s="432" t="s">
        <v>185</v>
      </c>
      <c r="Q9" s="432" t="s">
        <v>162</v>
      </c>
      <c r="R9" s="179"/>
      <c r="S9" s="292" t="s">
        <v>166</v>
      </c>
      <c r="T9" s="435" t="s">
        <v>75</v>
      </c>
      <c r="U9" s="180"/>
    </row>
    <row r="10" spans="1:22" ht="14.45" customHeight="1" x14ac:dyDescent="0.25">
      <c r="A10" s="399"/>
      <c r="B10" s="415"/>
      <c r="C10" s="418"/>
      <c r="D10" s="415"/>
      <c r="E10" s="421"/>
      <c r="F10" s="421"/>
      <c r="G10" s="433"/>
      <c r="H10" s="433"/>
      <c r="I10" s="421"/>
      <c r="J10" s="421"/>
      <c r="K10" s="421"/>
      <c r="L10" s="421"/>
      <c r="M10" s="421"/>
      <c r="N10" s="423"/>
      <c r="O10" s="181" t="s">
        <v>149</v>
      </c>
      <c r="P10" s="421"/>
      <c r="Q10" s="421"/>
      <c r="R10" s="290" t="s">
        <v>153</v>
      </c>
      <c r="S10" s="290" t="s">
        <v>167</v>
      </c>
      <c r="T10" s="426"/>
      <c r="U10" s="180"/>
    </row>
    <row r="11" spans="1:22" ht="16.5" thickBot="1" x14ac:dyDescent="0.3">
      <c r="A11" s="399"/>
      <c r="B11" s="415"/>
      <c r="C11" s="419"/>
      <c r="D11" s="416"/>
      <c r="E11" s="421"/>
      <c r="F11" s="421"/>
      <c r="G11" s="433"/>
      <c r="H11" s="433"/>
      <c r="I11" s="421"/>
      <c r="J11" s="421"/>
      <c r="K11" s="421"/>
      <c r="L11" s="421"/>
      <c r="M11" s="421"/>
      <c r="N11" s="423"/>
      <c r="O11" s="182"/>
      <c r="P11" s="421"/>
      <c r="Q11" s="421"/>
      <c r="R11" s="290" t="s">
        <v>154</v>
      </c>
      <c r="S11" s="290"/>
      <c r="T11" s="426"/>
      <c r="U11" s="180"/>
    </row>
    <row r="12" spans="1:22" ht="63.75" customHeight="1" thickBot="1" x14ac:dyDescent="0.3">
      <c r="A12" s="400"/>
      <c r="B12" s="416"/>
      <c r="C12" s="1" t="s">
        <v>9</v>
      </c>
      <c r="D12" s="2" t="s">
        <v>10</v>
      </c>
      <c r="E12" s="421"/>
      <c r="F12" s="421"/>
      <c r="G12" s="434"/>
      <c r="H12" s="434"/>
      <c r="I12" s="424"/>
      <c r="J12" s="424"/>
      <c r="K12" s="424"/>
      <c r="L12" s="424"/>
      <c r="M12" s="422"/>
      <c r="N12" s="423"/>
      <c r="O12" s="181" t="s">
        <v>169</v>
      </c>
      <c r="P12" s="421"/>
      <c r="Q12" s="424"/>
      <c r="R12" s="291" t="s">
        <v>189</v>
      </c>
      <c r="S12" s="291" t="s">
        <v>168</v>
      </c>
      <c r="T12" s="427"/>
      <c r="U12" s="180"/>
    </row>
    <row r="13" spans="1:22" ht="15.6" x14ac:dyDescent="0.3">
      <c r="A13" s="4"/>
      <c r="B13" s="4"/>
      <c r="C13" s="5">
        <v>35583</v>
      </c>
      <c r="D13" s="6"/>
      <c r="E13" s="183">
        <v>1</v>
      </c>
      <c r="F13" s="183">
        <v>1</v>
      </c>
      <c r="G13" s="294" t="s">
        <v>193</v>
      </c>
      <c r="H13" s="184" t="s">
        <v>194</v>
      </c>
      <c r="I13" s="185" t="s">
        <v>20</v>
      </c>
      <c r="J13" s="185">
        <v>5</v>
      </c>
      <c r="K13" s="185">
        <v>1</v>
      </c>
      <c r="L13" s="162">
        <v>10494</v>
      </c>
      <c r="M13" s="87"/>
      <c r="N13" s="186">
        <f>L13+M13</f>
        <v>10494</v>
      </c>
      <c r="O13" s="186"/>
      <c r="P13" s="186"/>
      <c r="Q13" s="186">
        <v>950</v>
      </c>
      <c r="R13" s="186">
        <v>347</v>
      </c>
      <c r="S13" s="186"/>
      <c r="T13" s="105">
        <f>N13+O13+Q13+S13+R13</f>
        <v>11791</v>
      </c>
      <c r="U13" s="180"/>
    </row>
    <row r="14" spans="1:22" ht="15.6" x14ac:dyDescent="0.3">
      <c r="A14" s="4"/>
      <c r="B14" s="4"/>
      <c r="C14" s="5">
        <v>35583</v>
      </c>
      <c r="D14" s="6"/>
      <c r="E14" s="183">
        <v>2</v>
      </c>
      <c r="F14" s="183">
        <v>2</v>
      </c>
      <c r="G14" s="187" t="s">
        <v>30</v>
      </c>
      <c r="H14" s="183" t="s">
        <v>11</v>
      </c>
      <c r="I14" s="188" t="s">
        <v>12</v>
      </c>
      <c r="J14" s="188">
        <v>5</v>
      </c>
      <c r="K14" s="188">
        <v>1</v>
      </c>
      <c r="L14" s="47">
        <v>9966</v>
      </c>
      <c r="M14" s="189">
        <v>211</v>
      </c>
      <c r="N14" s="186">
        <v>10177</v>
      </c>
      <c r="O14" s="186">
        <v>1526</v>
      </c>
      <c r="P14" s="186"/>
      <c r="Q14" s="186">
        <v>950</v>
      </c>
      <c r="R14" s="186">
        <v>347</v>
      </c>
      <c r="S14" s="186"/>
      <c r="T14" s="105">
        <f t="shared" ref="T14:T32" si="0">N14+O14+Q14+S14+R14</f>
        <v>13000</v>
      </c>
      <c r="U14" s="180"/>
    </row>
    <row r="15" spans="1:22" ht="15.6" x14ac:dyDescent="0.3">
      <c r="A15" s="4"/>
      <c r="B15" s="4"/>
      <c r="C15" s="5">
        <v>35583</v>
      </c>
      <c r="D15" s="6"/>
      <c r="E15" s="183">
        <f t="shared" ref="E15:F28" si="1">E14+1</f>
        <v>3</v>
      </c>
      <c r="F15" s="183">
        <f t="shared" si="1"/>
        <v>3</v>
      </c>
      <c r="G15" s="187" t="s">
        <v>28</v>
      </c>
      <c r="H15" s="183" t="s">
        <v>11</v>
      </c>
      <c r="I15" s="188" t="s">
        <v>12</v>
      </c>
      <c r="J15" s="188">
        <v>5</v>
      </c>
      <c r="K15" s="188">
        <v>1</v>
      </c>
      <c r="L15" s="47">
        <v>9695</v>
      </c>
      <c r="M15" s="189">
        <v>278</v>
      </c>
      <c r="N15" s="186">
        <f t="shared" ref="N15:N33" si="2">L15+M15</f>
        <v>9973</v>
      </c>
      <c r="O15" s="186"/>
      <c r="P15" s="190"/>
      <c r="Q15" s="186">
        <v>950</v>
      </c>
      <c r="R15" s="186">
        <v>347</v>
      </c>
      <c r="S15" s="186"/>
      <c r="T15" s="105">
        <f t="shared" si="0"/>
        <v>11270</v>
      </c>
      <c r="U15" s="180"/>
    </row>
    <row r="16" spans="1:22" ht="15.6" x14ac:dyDescent="0.3">
      <c r="A16" s="4"/>
      <c r="B16" s="4"/>
      <c r="C16" s="5">
        <v>34973</v>
      </c>
      <c r="D16" s="6"/>
      <c r="E16" s="183">
        <f t="shared" si="1"/>
        <v>4</v>
      </c>
      <c r="F16" s="183">
        <f t="shared" si="1"/>
        <v>4</v>
      </c>
      <c r="G16" s="187" t="s">
        <v>26</v>
      </c>
      <c r="H16" s="183" t="s">
        <v>11</v>
      </c>
      <c r="I16" s="188" t="s">
        <v>12</v>
      </c>
      <c r="J16" s="188">
        <v>5</v>
      </c>
      <c r="K16" s="188">
        <v>1</v>
      </c>
      <c r="L16" s="47">
        <v>8682</v>
      </c>
      <c r="M16" s="189">
        <v>532</v>
      </c>
      <c r="N16" s="186">
        <f t="shared" si="2"/>
        <v>9214</v>
      </c>
      <c r="O16" s="186"/>
      <c r="P16" s="190"/>
      <c r="Q16" s="186">
        <v>950</v>
      </c>
      <c r="R16" s="186">
        <v>347</v>
      </c>
      <c r="S16" s="186"/>
      <c r="T16" s="105">
        <f t="shared" si="0"/>
        <v>10511</v>
      </c>
      <c r="U16" s="180"/>
    </row>
    <row r="17" spans="1:21" ht="15.6" x14ac:dyDescent="0.3">
      <c r="A17" s="4"/>
      <c r="B17" s="4"/>
      <c r="C17" s="5">
        <v>37347</v>
      </c>
      <c r="D17" s="6"/>
      <c r="E17" s="183">
        <f t="shared" si="1"/>
        <v>5</v>
      </c>
      <c r="F17" s="183">
        <f t="shared" si="1"/>
        <v>5</v>
      </c>
      <c r="G17" s="187" t="s">
        <v>126</v>
      </c>
      <c r="H17" s="183" t="s">
        <v>11</v>
      </c>
      <c r="I17" s="188" t="s">
        <v>12</v>
      </c>
      <c r="J17" s="188">
        <v>5</v>
      </c>
      <c r="K17" s="188">
        <v>1</v>
      </c>
      <c r="L17" s="47">
        <v>8682</v>
      </c>
      <c r="M17" s="189">
        <v>532</v>
      </c>
      <c r="N17" s="186">
        <f t="shared" si="2"/>
        <v>9214</v>
      </c>
      <c r="O17" s="186"/>
      <c r="P17" s="190"/>
      <c r="Q17" s="186">
        <v>950</v>
      </c>
      <c r="R17" s="186">
        <v>347</v>
      </c>
      <c r="S17" s="186"/>
      <c r="T17" s="105">
        <f t="shared" si="0"/>
        <v>10511</v>
      </c>
      <c r="U17" s="180"/>
    </row>
    <row r="18" spans="1:21" ht="15.6" x14ac:dyDescent="0.3">
      <c r="A18" s="4"/>
      <c r="B18" s="4"/>
      <c r="C18" s="14">
        <v>34638</v>
      </c>
      <c r="D18" s="6"/>
      <c r="E18" s="183">
        <f t="shared" si="1"/>
        <v>6</v>
      </c>
      <c r="F18" s="183">
        <f t="shared" si="1"/>
        <v>6</v>
      </c>
      <c r="G18" s="187" t="s">
        <v>18</v>
      </c>
      <c r="H18" s="183" t="s">
        <v>11</v>
      </c>
      <c r="I18" s="188" t="s">
        <v>12</v>
      </c>
      <c r="J18" s="188">
        <v>5</v>
      </c>
      <c r="K18" s="188">
        <v>0.5</v>
      </c>
      <c r="L18" s="47">
        <v>4847</v>
      </c>
      <c r="M18" s="189">
        <v>140</v>
      </c>
      <c r="N18" s="186">
        <f t="shared" si="2"/>
        <v>4987</v>
      </c>
      <c r="O18" s="186"/>
      <c r="P18" s="190"/>
      <c r="Q18" s="186"/>
      <c r="R18" s="186"/>
      <c r="S18" s="186"/>
      <c r="T18" s="105">
        <f t="shared" si="0"/>
        <v>4987</v>
      </c>
      <c r="U18" s="180"/>
    </row>
    <row r="19" spans="1:21" ht="15.6" x14ac:dyDescent="0.3">
      <c r="A19" s="4"/>
      <c r="B19" s="4"/>
      <c r="C19" s="5">
        <v>39286</v>
      </c>
      <c r="D19" s="6"/>
      <c r="E19" s="183">
        <f t="shared" si="1"/>
        <v>7</v>
      </c>
      <c r="F19" s="183">
        <f t="shared" si="1"/>
        <v>7</v>
      </c>
      <c r="G19" s="187" t="s">
        <v>25</v>
      </c>
      <c r="H19" s="183" t="s">
        <v>11</v>
      </c>
      <c r="I19" s="188" t="s">
        <v>12</v>
      </c>
      <c r="J19" s="188">
        <v>5</v>
      </c>
      <c r="K19" s="188">
        <v>0.5</v>
      </c>
      <c r="L19" s="47">
        <v>4847</v>
      </c>
      <c r="M19" s="189">
        <v>140</v>
      </c>
      <c r="N19" s="186">
        <f t="shared" si="2"/>
        <v>4987</v>
      </c>
      <c r="O19" s="186"/>
      <c r="P19" s="190"/>
      <c r="Q19" s="186">
        <v>950</v>
      </c>
      <c r="R19" s="186">
        <v>174</v>
      </c>
      <c r="S19" s="186"/>
      <c r="T19" s="105">
        <f t="shared" si="0"/>
        <v>6111</v>
      </c>
      <c r="U19" s="180"/>
    </row>
    <row r="20" spans="1:21" ht="15.6" x14ac:dyDescent="0.3">
      <c r="A20" s="4"/>
      <c r="B20" s="4"/>
      <c r="C20" s="5">
        <v>39286</v>
      </c>
      <c r="D20" s="6"/>
      <c r="E20" s="183">
        <f t="shared" si="1"/>
        <v>8</v>
      </c>
      <c r="F20" s="183">
        <f t="shared" si="1"/>
        <v>8</v>
      </c>
      <c r="G20" s="187" t="s">
        <v>21</v>
      </c>
      <c r="H20" s="183" t="s">
        <v>11</v>
      </c>
      <c r="I20" s="188" t="s">
        <v>12</v>
      </c>
      <c r="J20" s="188">
        <v>5</v>
      </c>
      <c r="K20" s="188">
        <v>0.5</v>
      </c>
      <c r="L20" s="47">
        <v>4847</v>
      </c>
      <c r="M20" s="189">
        <v>140</v>
      </c>
      <c r="N20" s="186">
        <f t="shared" si="2"/>
        <v>4987</v>
      </c>
      <c r="O20" s="186"/>
      <c r="P20" s="190"/>
      <c r="Q20" s="186"/>
      <c r="R20" s="186"/>
      <c r="S20" s="186"/>
      <c r="T20" s="105">
        <f t="shared" si="0"/>
        <v>4987</v>
      </c>
      <c r="U20" s="180"/>
    </row>
    <row r="21" spans="1:21" ht="15.6" x14ac:dyDescent="0.3">
      <c r="A21" s="4"/>
      <c r="B21" s="4"/>
      <c r="C21" s="5">
        <v>37681</v>
      </c>
      <c r="D21" s="6"/>
      <c r="E21" s="183">
        <f t="shared" si="1"/>
        <v>9</v>
      </c>
      <c r="F21" s="183">
        <f t="shared" si="1"/>
        <v>9</v>
      </c>
      <c r="G21" s="191" t="s">
        <v>32</v>
      </c>
      <c r="H21" s="183" t="s">
        <v>11</v>
      </c>
      <c r="I21" s="188" t="s">
        <v>12</v>
      </c>
      <c r="J21" s="188">
        <v>5</v>
      </c>
      <c r="K21" s="188">
        <v>0.5</v>
      </c>
      <c r="L21" s="47">
        <v>4847</v>
      </c>
      <c r="M21" s="189">
        <v>140</v>
      </c>
      <c r="N21" s="186">
        <f t="shared" si="2"/>
        <v>4987</v>
      </c>
      <c r="O21" s="186"/>
      <c r="P21" s="190"/>
      <c r="Q21" s="186"/>
      <c r="R21" s="186"/>
      <c r="S21" s="186"/>
      <c r="T21" s="105">
        <f t="shared" si="0"/>
        <v>4987</v>
      </c>
      <c r="U21" s="180"/>
    </row>
    <row r="22" spans="1:21" ht="15.6" x14ac:dyDescent="0.3">
      <c r="A22" s="4"/>
      <c r="B22" s="4"/>
      <c r="C22" s="5">
        <v>38504</v>
      </c>
      <c r="D22" s="6"/>
      <c r="E22" s="183">
        <f t="shared" si="1"/>
        <v>10</v>
      </c>
      <c r="F22" s="183">
        <f t="shared" si="1"/>
        <v>10</v>
      </c>
      <c r="G22" s="187" t="s">
        <v>34</v>
      </c>
      <c r="H22" s="183" t="s">
        <v>11</v>
      </c>
      <c r="I22" s="188" t="s">
        <v>12</v>
      </c>
      <c r="J22" s="188">
        <v>5</v>
      </c>
      <c r="K22" s="188">
        <v>0.5</v>
      </c>
      <c r="L22" s="47">
        <v>4341</v>
      </c>
      <c r="M22" s="189">
        <v>266</v>
      </c>
      <c r="N22" s="186">
        <f t="shared" si="2"/>
        <v>4607</v>
      </c>
      <c r="O22" s="186"/>
      <c r="P22" s="190"/>
      <c r="Q22" s="186"/>
      <c r="R22" s="186"/>
      <c r="S22" s="186"/>
      <c r="T22" s="105">
        <f t="shared" si="0"/>
        <v>4607</v>
      </c>
      <c r="U22" s="180"/>
    </row>
    <row r="23" spans="1:21" ht="15.6" x14ac:dyDescent="0.3">
      <c r="A23" s="4"/>
      <c r="B23" s="4"/>
      <c r="C23" s="5"/>
      <c r="D23" s="6"/>
      <c r="E23" s="183">
        <v>11</v>
      </c>
      <c r="F23" s="183">
        <v>11</v>
      </c>
      <c r="G23" s="187" t="s">
        <v>139</v>
      </c>
      <c r="H23" s="183" t="s">
        <v>11</v>
      </c>
      <c r="I23" s="188" t="s">
        <v>12</v>
      </c>
      <c r="J23" s="188">
        <v>5</v>
      </c>
      <c r="K23" s="188">
        <v>0.5</v>
      </c>
      <c r="L23" s="47">
        <v>4847</v>
      </c>
      <c r="M23" s="189">
        <v>140</v>
      </c>
      <c r="N23" s="186">
        <f t="shared" ref="N23:N24" si="3">L23+M23</f>
        <v>4987</v>
      </c>
      <c r="O23" s="186"/>
      <c r="P23" s="190"/>
      <c r="Q23" s="186"/>
      <c r="R23" s="186"/>
      <c r="S23" s="186"/>
      <c r="T23" s="105">
        <f t="shared" ref="T23:T24" si="4">N23+O23+Q23+S23+R23</f>
        <v>4987</v>
      </c>
      <c r="U23" s="180"/>
    </row>
    <row r="24" spans="1:21" ht="15.6" x14ac:dyDescent="0.3">
      <c r="A24" s="4"/>
      <c r="B24" s="4"/>
      <c r="C24" s="5"/>
      <c r="D24" s="6"/>
      <c r="E24" s="183">
        <v>12</v>
      </c>
      <c r="F24" s="183">
        <v>12</v>
      </c>
      <c r="G24" s="187" t="s">
        <v>134</v>
      </c>
      <c r="H24" s="183" t="s">
        <v>11</v>
      </c>
      <c r="I24" s="188" t="s">
        <v>12</v>
      </c>
      <c r="J24" s="188">
        <v>5</v>
      </c>
      <c r="K24" s="188">
        <v>0.5</v>
      </c>
      <c r="L24" s="47">
        <v>4847</v>
      </c>
      <c r="M24" s="189">
        <v>140</v>
      </c>
      <c r="N24" s="186">
        <f t="shared" si="3"/>
        <v>4987</v>
      </c>
      <c r="O24" s="186"/>
      <c r="P24" s="190"/>
      <c r="Q24" s="186"/>
      <c r="R24" s="186"/>
      <c r="S24" s="186"/>
      <c r="T24" s="105">
        <f t="shared" si="4"/>
        <v>4987</v>
      </c>
      <c r="U24" s="180"/>
    </row>
    <row r="25" spans="1:21" ht="15.6" x14ac:dyDescent="0.3">
      <c r="A25" s="4"/>
      <c r="B25" s="4"/>
      <c r="C25" s="5">
        <v>34941</v>
      </c>
      <c r="D25" s="6"/>
      <c r="E25" s="183">
        <v>14</v>
      </c>
      <c r="F25" s="183">
        <v>14</v>
      </c>
      <c r="G25" s="187" t="s">
        <v>33</v>
      </c>
      <c r="H25" s="183" t="s">
        <v>11</v>
      </c>
      <c r="I25" s="188" t="s">
        <v>20</v>
      </c>
      <c r="J25" s="188">
        <v>5</v>
      </c>
      <c r="K25" s="188">
        <v>1</v>
      </c>
      <c r="L25" s="47">
        <v>4810</v>
      </c>
      <c r="M25" s="189">
        <v>934</v>
      </c>
      <c r="N25" s="186">
        <f t="shared" si="2"/>
        <v>5744</v>
      </c>
      <c r="O25" s="186"/>
      <c r="P25" s="190"/>
      <c r="Q25" s="186">
        <v>950</v>
      </c>
      <c r="R25" s="186">
        <v>347</v>
      </c>
      <c r="S25" s="186"/>
      <c r="T25" s="105">
        <f t="shared" si="0"/>
        <v>7041</v>
      </c>
      <c r="U25" s="180"/>
    </row>
    <row r="26" spans="1:21" ht="15.75" x14ac:dyDescent="0.25">
      <c r="A26" s="4"/>
      <c r="B26" s="4"/>
      <c r="C26" s="5">
        <v>40046</v>
      </c>
      <c r="D26" s="6"/>
      <c r="E26" s="183">
        <f t="shared" si="1"/>
        <v>15</v>
      </c>
      <c r="F26" s="183">
        <f t="shared" si="1"/>
        <v>15</v>
      </c>
      <c r="G26" s="191" t="s">
        <v>29</v>
      </c>
      <c r="H26" s="183" t="s">
        <v>11</v>
      </c>
      <c r="I26" s="188" t="s">
        <v>20</v>
      </c>
      <c r="J26" s="188">
        <v>5</v>
      </c>
      <c r="K26" s="188">
        <v>1</v>
      </c>
      <c r="L26" s="47">
        <v>4810</v>
      </c>
      <c r="M26" s="189">
        <v>934</v>
      </c>
      <c r="N26" s="186">
        <f t="shared" si="2"/>
        <v>5744</v>
      </c>
      <c r="O26" s="186"/>
      <c r="P26" s="190"/>
      <c r="Q26" s="186">
        <v>950</v>
      </c>
      <c r="R26" s="186">
        <v>347</v>
      </c>
      <c r="S26" s="186"/>
      <c r="T26" s="105">
        <f t="shared" si="0"/>
        <v>7041</v>
      </c>
      <c r="U26" s="180"/>
    </row>
    <row r="27" spans="1:21" ht="15.75" x14ac:dyDescent="0.25">
      <c r="A27" s="4"/>
      <c r="B27" s="4"/>
      <c r="C27" s="5">
        <v>37043</v>
      </c>
      <c r="D27" s="6"/>
      <c r="E27" s="183" t="e">
        <f>#REF!+1</f>
        <v>#REF!</v>
      </c>
      <c r="F27" s="183" t="e">
        <f>#REF!+1</f>
        <v>#REF!</v>
      </c>
      <c r="G27" s="191" t="s">
        <v>13</v>
      </c>
      <c r="H27" s="183" t="s">
        <v>11</v>
      </c>
      <c r="I27" s="188" t="s">
        <v>14</v>
      </c>
      <c r="J27" s="188">
        <v>4</v>
      </c>
      <c r="K27" s="188">
        <v>1</v>
      </c>
      <c r="L27" s="47">
        <v>3725</v>
      </c>
      <c r="M27" s="189">
        <v>542</v>
      </c>
      <c r="N27" s="186">
        <f t="shared" si="2"/>
        <v>4267</v>
      </c>
      <c r="O27" s="186"/>
      <c r="P27" s="190"/>
      <c r="Q27" s="186">
        <v>950</v>
      </c>
      <c r="R27" s="186">
        <v>347</v>
      </c>
      <c r="S27" s="186"/>
      <c r="T27" s="105">
        <f t="shared" si="0"/>
        <v>5564</v>
      </c>
      <c r="U27" s="180"/>
    </row>
    <row r="28" spans="1:21" ht="15.75" x14ac:dyDescent="0.25">
      <c r="A28" s="4"/>
      <c r="B28" s="4"/>
      <c r="C28" s="5">
        <v>39573</v>
      </c>
      <c r="D28" s="6"/>
      <c r="E28" s="183" t="e">
        <f t="shared" si="1"/>
        <v>#REF!</v>
      </c>
      <c r="F28" s="183" t="e">
        <f t="shared" si="1"/>
        <v>#REF!</v>
      </c>
      <c r="G28" s="191" t="s">
        <v>31</v>
      </c>
      <c r="H28" s="183" t="s">
        <v>11</v>
      </c>
      <c r="I28" s="188" t="s">
        <v>14</v>
      </c>
      <c r="J28" s="188">
        <v>5</v>
      </c>
      <c r="K28" s="188">
        <v>0.5</v>
      </c>
      <c r="L28" s="47">
        <v>1957</v>
      </c>
      <c r="M28" s="189">
        <v>266</v>
      </c>
      <c r="N28" s="186">
        <f t="shared" si="2"/>
        <v>2223</v>
      </c>
      <c r="O28" s="186"/>
      <c r="P28" s="190"/>
      <c r="Q28" s="186"/>
      <c r="R28" s="186"/>
      <c r="S28" s="186"/>
      <c r="T28" s="105">
        <f t="shared" si="0"/>
        <v>2223</v>
      </c>
      <c r="U28" s="180"/>
    </row>
    <row r="29" spans="1:21" ht="15.75" x14ac:dyDescent="0.25">
      <c r="A29" s="4"/>
      <c r="B29" s="4"/>
      <c r="C29" s="5">
        <v>38504</v>
      </c>
      <c r="D29" s="6"/>
      <c r="E29" s="183" t="e">
        <f>#REF!+1</f>
        <v>#REF!</v>
      </c>
      <c r="F29" s="183" t="e">
        <f>#REF!+1</f>
        <v>#REF!</v>
      </c>
      <c r="G29" s="187" t="s">
        <v>15</v>
      </c>
      <c r="H29" s="183" t="s">
        <v>11</v>
      </c>
      <c r="I29" s="188"/>
      <c r="J29" s="188">
        <v>5</v>
      </c>
      <c r="K29" s="188">
        <v>0.5</v>
      </c>
      <c r="L29" s="47">
        <v>1895</v>
      </c>
      <c r="M29" s="189">
        <v>282</v>
      </c>
      <c r="N29" s="186">
        <f t="shared" si="2"/>
        <v>2177</v>
      </c>
      <c r="O29" s="186"/>
      <c r="P29" s="190"/>
      <c r="Q29" s="186"/>
      <c r="R29" s="186"/>
      <c r="S29" s="186"/>
      <c r="T29" s="105">
        <f t="shared" si="0"/>
        <v>2177</v>
      </c>
      <c r="U29" s="180"/>
    </row>
    <row r="30" spans="1:21" ht="15.75" x14ac:dyDescent="0.25">
      <c r="A30" s="4"/>
      <c r="B30" s="4"/>
      <c r="C30" s="5">
        <v>37681</v>
      </c>
      <c r="D30" s="6"/>
      <c r="E30" s="183" t="e">
        <f t="shared" ref="E30:F31" si="5">E29+1</f>
        <v>#REF!</v>
      </c>
      <c r="F30" s="183" t="e">
        <f t="shared" si="5"/>
        <v>#REF!</v>
      </c>
      <c r="G30" s="187" t="s">
        <v>22</v>
      </c>
      <c r="H30" s="183" t="s">
        <v>11</v>
      </c>
      <c r="I30" s="188"/>
      <c r="J30" s="188">
        <v>5</v>
      </c>
      <c r="K30" s="188">
        <v>0.5</v>
      </c>
      <c r="L30" s="47">
        <v>1540</v>
      </c>
      <c r="M30" s="189">
        <v>355</v>
      </c>
      <c r="N30" s="186">
        <f t="shared" si="2"/>
        <v>1895</v>
      </c>
      <c r="O30" s="186"/>
      <c r="P30" s="190"/>
      <c r="Q30" s="186"/>
      <c r="R30" s="186"/>
      <c r="S30" s="186"/>
      <c r="T30" s="105">
        <f t="shared" si="0"/>
        <v>1895</v>
      </c>
      <c r="U30" s="180"/>
    </row>
    <row r="31" spans="1:21" ht="15.75" x14ac:dyDescent="0.25">
      <c r="A31" s="4"/>
      <c r="B31" s="4"/>
      <c r="C31" s="5"/>
      <c r="D31" s="6"/>
      <c r="E31" s="183" t="e">
        <f t="shared" si="5"/>
        <v>#REF!</v>
      </c>
      <c r="F31" s="183" t="e">
        <f t="shared" si="5"/>
        <v>#REF!</v>
      </c>
      <c r="G31" s="187" t="s">
        <v>35</v>
      </c>
      <c r="H31" s="183" t="s">
        <v>17</v>
      </c>
      <c r="I31" s="188"/>
      <c r="J31" s="188">
        <v>1</v>
      </c>
      <c r="K31" s="188">
        <v>1</v>
      </c>
      <c r="L31" s="47">
        <v>2077</v>
      </c>
      <c r="M31" s="189">
        <v>744</v>
      </c>
      <c r="N31" s="186">
        <f t="shared" si="2"/>
        <v>2821</v>
      </c>
      <c r="O31" s="186"/>
      <c r="P31" s="190"/>
      <c r="Q31" s="186"/>
      <c r="R31" s="186">
        <v>347</v>
      </c>
      <c r="S31" s="186"/>
      <c r="T31" s="105">
        <f t="shared" si="0"/>
        <v>3168</v>
      </c>
      <c r="U31" s="180"/>
    </row>
    <row r="32" spans="1:21" ht="15.75" x14ac:dyDescent="0.25">
      <c r="A32" s="131"/>
      <c r="B32" s="131"/>
      <c r="C32" s="21"/>
      <c r="D32" s="131"/>
      <c r="E32" s="183">
        <v>23</v>
      </c>
      <c r="F32" s="183">
        <v>23</v>
      </c>
      <c r="G32" s="175" t="s">
        <v>135</v>
      </c>
      <c r="H32" s="183" t="s">
        <v>17</v>
      </c>
      <c r="I32" s="188" t="s">
        <v>12</v>
      </c>
      <c r="J32" s="188">
        <v>5</v>
      </c>
      <c r="K32" s="188">
        <v>1</v>
      </c>
      <c r="L32" s="47">
        <v>1900</v>
      </c>
      <c r="M32" s="189">
        <v>904</v>
      </c>
      <c r="N32" s="186">
        <f t="shared" si="2"/>
        <v>2804</v>
      </c>
      <c r="O32" s="186"/>
      <c r="P32" s="190"/>
      <c r="Q32" s="186"/>
      <c r="R32" s="186">
        <v>347</v>
      </c>
      <c r="S32" s="186"/>
      <c r="T32" s="105">
        <f t="shared" si="0"/>
        <v>3151</v>
      </c>
      <c r="U32" s="180"/>
    </row>
    <row r="33" spans="1:23" ht="15.75" x14ac:dyDescent="0.25">
      <c r="A33" s="131"/>
      <c r="B33" s="131"/>
      <c r="C33" s="131"/>
      <c r="D33" s="131"/>
      <c r="E33" s="192"/>
      <c r="F33" s="192"/>
      <c r="G33" s="196" t="s">
        <v>40</v>
      </c>
      <c r="H33" s="184" t="s">
        <v>11</v>
      </c>
      <c r="I33" s="185" t="s">
        <v>12</v>
      </c>
      <c r="J33" s="185">
        <v>5</v>
      </c>
      <c r="K33" s="197">
        <v>1</v>
      </c>
      <c r="L33" s="162">
        <v>10536</v>
      </c>
      <c r="M33" s="189">
        <v>68</v>
      </c>
      <c r="N33" s="186">
        <f t="shared" si="2"/>
        <v>10604</v>
      </c>
      <c r="O33" s="186"/>
      <c r="P33" s="186"/>
      <c r="Q33" s="186">
        <v>950</v>
      </c>
      <c r="R33" s="186">
        <v>347</v>
      </c>
      <c r="S33" s="186"/>
      <c r="T33" s="87">
        <f t="shared" ref="T33" si="6">N33+O33+Q33+R33+S33</f>
        <v>11901</v>
      </c>
      <c r="U33" s="180"/>
    </row>
    <row r="34" spans="1:23" ht="23.45" customHeight="1" x14ac:dyDescent="0.25">
      <c r="A34" s="131"/>
      <c r="B34" s="131"/>
      <c r="C34" s="131"/>
      <c r="D34" s="131"/>
      <c r="E34" s="192"/>
      <c r="F34" s="192"/>
      <c r="G34" s="192"/>
      <c r="H34" s="192"/>
      <c r="I34" s="193"/>
      <c r="J34" s="193"/>
      <c r="K34" s="193"/>
      <c r="L34" s="180"/>
      <c r="M34" s="180"/>
      <c r="N34" s="180"/>
      <c r="O34" s="180"/>
      <c r="P34" s="180"/>
      <c r="Q34" s="180"/>
      <c r="R34" s="180"/>
      <c r="S34" s="180"/>
      <c r="T34" s="180"/>
      <c r="U34" s="180"/>
    </row>
    <row r="35" spans="1:23" ht="23.45" customHeight="1" x14ac:dyDescent="0.25">
      <c r="A35" s="131"/>
      <c r="B35" s="131"/>
      <c r="C35" s="131"/>
      <c r="D35" s="131"/>
      <c r="E35" s="441"/>
      <c r="F35" s="442"/>
      <c r="G35" s="442"/>
      <c r="H35" s="442"/>
      <c r="I35" s="442"/>
      <c r="J35" s="442"/>
      <c r="K35" s="442"/>
      <c r="L35" s="442"/>
      <c r="M35" s="442"/>
      <c r="N35" s="442"/>
      <c r="O35" s="442"/>
      <c r="P35" s="442"/>
      <c r="Q35" s="442"/>
      <c r="R35" s="442"/>
      <c r="S35" s="442"/>
      <c r="T35" s="442"/>
      <c r="U35" s="442"/>
      <c r="V35" s="74"/>
      <c r="W35" s="74"/>
    </row>
    <row r="36" spans="1:23" ht="24.6" customHeight="1" thickBot="1" x14ac:dyDescent="0.3">
      <c r="A36" s="131"/>
      <c r="B36" s="131"/>
      <c r="C36" s="131"/>
      <c r="D36" s="131"/>
      <c r="E36" s="444"/>
      <c r="F36" s="444"/>
      <c r="G36" s="444"/>
      <c r="H36" s="444"/>
      <c r="I36" s="444"/>
      <c r="J36" s="444"/>
      <c r="K36" s="444"/>
      <c r="L36" s="445"/>
      <c r="M36" s="445"/>
      <c r="N36" s="445"/>
      <c r="O36" s="445"/>
      <c r="P36" s="445"/>
      <c r="Q36" s="445"/>
      <c r="R36" s="445"/>
      <c r="S36" s="445"/>
      <c r="T36" s="446"/>
      <c r="U36" s="446"/>
    </row>
    <row r="37" spans="1:23" ht="19.899999999999999" customHeight="1" x14ac:dyDescent="0.25">
      <c r="A37" s="131"/>
      <c r="B37" s="131"/>
      <c r="C37" s="131"/>
      <c r="D37" s="131"/>
      <c r="E37" s="432" t="s">
        <v>119</v>
      </c>
      <c r="F37" s="432" t="s">
        <v>78</v>
      </c>
      <c r="G37" s="432" t="s">
        <v>3</v>
      </c>
      <c r="H37" s="432" t="s">
        <v>4</v>
      </c>
      <c r="I37" s="432" t="s">
        <v>5</v>
      </c>
      <c r="J37" s="432" t="s">
        <v>6</v>
      </c>
      <c r="K37" s="432" t="s">
        <v>7</v>
      </c>
      <c r="L37" s="432" t="s">
        <v>81</v>
      </c>
      <c r="M37" s="432" t="s">
        <v>146</v>
      </c>
      <c r="N37" s="432" t="s">
        <v>184</v>
      </c>
      <c r="O37" s="178"/>
      <c r="P37" s="432" t="s">
        <v>185</v>
      </c>
      <c r="Q37" s="432" t="s">
        <v>162</v>
      </c>
      <c r="R37" s="292"/>
      <c r="S37" s="292" t="s">
        <v>166</v>
      </c>
      <c r="T37" s="435" t="s">
        <v>75</v>
      </c>
      <c r="U37" s="194"/>
    </row>
    <row r="38" spans="1:23" ht="31.5" x14ac:dyDescent="0.25">
      <c r="A38" s="131"/>
      <c r="B38" s="131"/>
      <c r="C38" s="131"/>
      <c r="D38" s="131"/>
      <c r="E38" s="421"/>
      <c r="F38" s="421"/>
      <c r="G38" s="433"/>
      <c r="H38" s="433"/>
      <c r="I38" s="421"/>
      <c r="J38" s="421"/>
      <c r="K38" s="433"/>
      <c r="L38" s="421"/>
      <c r="M38" s="421"/>
      <c r="N38" s="423"/>
      <c r="O38" s="181" t="s">
        <v>149</v>
      </c>
      <c r="P38" s="421"/>
      <c r="Q38" s="421"/>
      <c r="R38" s="290" t="s">
        <v>153</v>
      </c>
      <c r="S38" s="290" t="s">
        <v>167</v>
      </c>
      <c r="T38" s="426"/>
      <c r="U38" s="176"/>
    </row>
    <row r="39" spans="1:23" ht="15.75" x14ac:dyDescent="0.25">
      <c r="A39" s="131"/>
      <c r="B39" s="131"/>
      <c r="C39" s="131"/>
      <c r="D39" s="131"/>
      <c r="E39" s="421"/>
      <c r="F39" s="421"/>
      <c r="G39" s="433"/>
      <c r="H39" s="433"/>
      <c r="I39" s="421"/>
      <c r="J39" s="421"/>
      <c r="K39" s="433"/>
      <c r="L39" s="421"/>
      <c r="M39" s="421"/>
      <c r="N39" s="423"/>
      <c r="O39" s="182"/>
      <c r="P39" s="421"/>
      <c r="Q39" s="421"/>
      <c r="R39" s="290" t="s">
        <v>154</v>
      </c>
      <c r="S39" s="290"/>
      <c r="T39" s="426"/>
      <c r="U39" s="180"/>
    </row>
    <row r="40" spans="1:23" ht="43.15" customHeight="1" thickBot="1" x14ac:dyDescent="0.3">
      <c r="E40" s="421"/>
      <c r="F40" s="421"/>
      <c r="G40" s="434"/>
      <c r="H40" s="434"/>
      <c r="I40" s="424"/>
      <c r="J40" s="424"/>
      <c r="K40" s="434"/>
      <c r="L40" s="424"/>
      <c r="M40" s="422"/>
      <c r="N40" s="423"/>
      <c r="O40" s="181" t="s">
        <v>169</v>
      </c>
      <c r="P40" s="421"/>
      <c r="Q40" s="424"/>
      <c r="R40" s="291" t="s">
        <v>189</v>
      </c>
      <c r="S40" s="291" t="s">
        <v>168</v>
      </c>
      <c r="T40" s="427"/>
      <c r="U40" s="180"/>
    </row>
    <row r="41" spans="1:23" ht="20.45" customHeight="1" x14ac:dyDescent="0.25">
      <c r="E41" s="195">
        <v>24</v>
      </c>
      <c r="F41" s="183">
        <v>1</v>
      </c>
      <c r="G41" s="196" t="s">
        <v>42</v>
      </c>
      <c r="H41" s="184" t="s">
        <v>123</v>
      </c>
      <c r="I41" s="185" t="s">
        <v>20</v>
      </c>
      <c r="J41" s="185">
        <v>5</v>
      </c>
      <c r="K41" s="197">
        <v>1</v>
      </c>
      <c r="L41" s="162">
        <v>6251</v>
      </c>
      <c r="M41" s="189">
        <v>1157</v>
      </c>
      <c r="N41" s="186">
        <f t="shared" ref="N41:N54" si="7">L41+M41</f>
        <v>7408</v>
      </c>
      <c r="O41" s="186"/>
      <c r="P41" s="186"/>
      <c r="Q41" s="186">
        <v>950</v>
      </c>
      <c r="R41" s="186">
        <v>347</v>
      </c>
      <c r="S41" s="186"/>
      <c r="T41" s="198">
        <f>N41+O41+Q41+R41+S41</f>
        <v>8705</v>
      </c>
      <c r="U41" s="180"/>
    </row>
    <row r="42" spans="1:23" ht="15.75" x14ac:dyDescent="0.25">
      <c r="E42" s="195">
        <v>25</v>
      </c>
      <c r="F42" s="183">
        <f>F41+1</f>
        <v>2</v>
      </c>
      <c r="G42" s="196" t="s">
        <v>40</v>
      </c>
      <c r="H42" s="184" t="s">
        <v>11</v>
      </c>
      <c r="I42" s="185" t="s">
        <v>12</v>
      </c>
      <c r="J42" s="185">
        <v>5</v>
      </c>
      <c r="K42" s="197">
        <v>1</v>
      </c>
      <c r="L42" s="162">
        <v>10536</v>
      </c>
      <c r="M42" s="189">
        <v>68</v>
      </c>
      <c r="N42" s="186">
        <f t="shared" si="7"/>
        <v>10604</v>
      </c>
      <c r="O42" s="186"/>
      <c r="P42" s="186"/>
      <c r="Q42" s="186">
        <v>950</v>
      </c>
      <c r="R42" s="186">
        <v>347</v>
      </c>
      <c r="S42" s="186"/>
      <c r="T42" s="87">
        <f t="shared" ref="T42:T55" si="8">N42+O42+Q42+R42+S42</f>
        <v>11901</v>
      </c>
      <c r="U42" s="180"/>
    </row>
    <row r="43" spans="1:23" ht="15.75" x14ac:dyDescent="0.25">
      <c r="E43" s="195">
        <v>26</v>
      </c>
      <c r="F43" s="183">
        <f t="shared" ref="E43:F55" si="9">F42+1</f>
        <v>3</v>
      </c>
      <c r="G43" s="196" t="s">
        <v>46</v>
      </c>
      <c r="H43" s="184" t="s">
        <v>11</v>
      </c>
      <c r="I43" s="185" t="s">
        <v>12</v>
      </c>
      <c r="J43" s="185">
        <v>5</v>
      </c>
      <c r="K43" s="197">
        <v>0.5</v>
      </c>
      <c r="L43" s="162">
        <v>4847</v>
      </c>
      <c r="M43" s="189">
        <v>140</v>
      </c>
      <c r="N43" s="186">
        <f t="shared" si="7"/>
        <v>4987</v>
      </c>
      <c r="O43" s="186"/>
      <c r="P43" s="186"/>
      <c r="Q43" s="186">
        <v>950</v>
      </c>
      <c r="R43" s="186">
        <v>174</v>
      </c>
      <c r="S43" s="186"/>
      <c r="T43" s="87">
        <f t="shared" si="8"/>
        <v>6111</v>
      </c>
      <c r="U43" s="180"/>
    </row>
    <row r="44" spans="1:23" ht="15.75" x14ac:dyDescent="0.25">
      <c r="E44" s="195">
        <f t="shared" si="9"/>
        <v>27</v>
      </c>
      <c r="F44" s="183">
        <f t="shared" si="9"/>
        <v>4</v>
      </c>
      <c r="G44" s="199" t="s">
        <v>47</v>
      </c>
      <c r="H44" s="183" t="s">
        <v>11</v>
      </c>
      <c r="I44" s="188" t="s">
        <v>12</v>
      </c>
      <c r="J44" s="188">
        <v>5</v>
      </c>
      <c r="K44" s="200">
        <v>0.5</v>
      </c>
      <c r="L44" s="47">
        <v>4449</v>
      </c>
      <c r="M44" s="189">
        <v>239</v>
      </c>
      <c r="N44" s="186">
        <f t="shared" si="7"/>
        <v>4688</v>
      </c>
      <c r="O44" s="186"/>
      <c r="P44" s="186"/>
      <c r="Q44" s="186"/>
      <c r="R44" s="186"/>
      <c r="S44" s="186"/>
      <c r="T44" s="87">
        <f t="shared" si="8"/>
        <v>4688</v>
      </c>
      <c r="U44" s="180"/>
    </row>
    <row r="45" spans="1:23" ht="18.75" x14ac:dyDescent="0.3">
      <c r="A45" s="37"/>
      <c r="B45" s="38" t="s">
        <v>68</v>
      </c>
      <c r="C45" s="37"/>
      <c r="D45" s="37"/>
      <c r="E45" s="195">
        <f t="shared" si="9"/>
        <v>28</v>
      </c>
      <c r="F45" s="183">
        <f t="shared" si="9"/>
        <v>5</v>
      </c>
      <c r="G45" s="199" t="s">
        <v>44</v>
      </c>
      <c r="H45" s="183" t="s">
        <v>11</v>
      </c>
      <c r="I45" s="188" t="s">
        <v>12</v>
      </c>
      <c r="J45" s="188">
        <v>5</v>
      </c>
      <c r="K45" s="200">
        <v>0.5</v>
      </c>
      <c r="L45" s="47">
        <v>4616</v>
      </c>
      <c r="M45" s="189">
        <v>197</v>
      </c>
      <c r="N45" s="186">
        <f t="shared" si="7"/>
        <v>4813</v>
      </c>
      <c r="O45" s="186"/>
      <c r="P45" s="186"/>
      <c r="Q45" s="186">
        <v>950</v>
      </c>
      <c r="R45" s="186">
        <v>174</v>
      </c>
      <c r="S45" s="186"/>
      <c r="T45" s="87">
        <f t="shared" si="8"/>
        <v>5937</v>
      </c>
      <c r="U45" s="180"/>
    </row>
    <row r="46" spans="1:23" ht="18.75" x14ac:dyDescent="0.3">
      <c r="A46" s="37"/>
      <c r="B46" s="38"/>
      <c r="C46" s="37"/>
      <c r="D46" s="37"/>
      <c r="E46" s="195">
        <v>29</v>
      </c>
      <c r="F46" s="183">
        <v>6</v>
      </c>
      <c r="G46" s="199" t="s">
        <v>205</v>
      </c>
      <c r="H46" s="183" t="s">
        <v>11</v>
      </c>
      <c r="I46" s="188" t="s">
        <v>12</v>
      </c>
      <c r="J46" s="188">
        <v>5</v>
      </c>
      <c r="K46" s="200">
        <v>0.5</v>
      </c>
      <c r="L46" s="47"/>
      <c r="M46" s="189"/>
      <c r="N46" s="186">
        <v>4607</v>
      </c>
      <c r="O46" s="186"/>
      <c r="P46" s="186"/>
      <c r="Q46" s="186">
        <v>950</v>
      </c>
      <c r="R46" s="186">
        <v>174</v>
      </c>
      <c r="S46" s="186"/>
      <c r="T46" s="87">
        <v>5731</v>
      </c>
      <c r="U46" s="180"/>
    </row>
    <row r="47" spans="1:23" ht="18.75" x14ac:dyDescent="0.3">
      <c r="A47" s="37"/>
      <c r="B47" s="38"/>
      <c r="C47" s="37"/>
      <c r="D47" s="37"/>
      <c r="E47" s="195">
        <v>30</v>
      </c>
      <c r="F47" s="183">
        <v>7</v>
      </c>
      <c r="G47" s="199" t="s">
        <v>41</v>
      </c>
      <c r="H47" s="183" t="s">
        <v>11</v>
      </c>
      <c r="I47" s="188" t="s">
        <v>20</v>
      </c>
      <c r="J47" s="188">
        <v>4</v>
      </c>
      <c r="K47" s="200">
        <v>1</v>
      </c>
      <c r="L47" s="47">
        <v>4411</v>
      </c>
      <c r="M47" s="189">
        <v>982</v>
      </c>
      <c r="N47" s="186">
        <f t="shared" si="7"/>
        <v>5393</v>
      </c>
      <c r="O47" s="186"/>
      <c r="P47" s="186"/>
      <c r="Q47" s="186">
        <v>950</v>
      </c>
      <c r="R47" s="186">
        <v>347</v>
      </c>
      <c r="S47" s="186"/>
      <c r="T47" s="87">
        <f t="shared" si="8"/>
        <v>6690</v>
      </c>
      <c r="U47" s="180"/>
    </row>
    <row r="48" spans="1:23" ht="18.75" x14ac:dyDescent="0.3">
      <c r="A48" s="37" t="s">
        <v>69</v>
      </c>
      <c r="B48" s="38"/>
      <c r="C48" s="37"/>
      <c r="D48" s="37"/>
      <c r="E48" s="195">
        <v>31</v>
      </c>
      <c r="F48" s="183">
        <v>8</v>
      </c>
      <c r="G48" s="201" t="s">
        <v>50</v>
      </c>
      <c r="H48" s="183" t="s">
        <v>11</v>
      </c>
      <c r="I48" s="188" t="s">
        <v>14</v>
      </c>
      <c r="J48" s="188">
        <v>5</v>
      </c>
      <c r="K48" s="202">
        <v>1</v>
      </c>
      <c r="L48" s="47">
        <v>3819</v>
      </c>
      <c r="M48" s="189">
        <v>555</v>
      </c>
      <c r="N48" s="186">
        <f t="shared" si="7"/>
        <v>4374</v>
      </c>
      <c r="O48" s="186"/>
      <c r="P48" s="186"/>
      <c r="Q48" s="186">
        <v>950</v>
      </c>
      <c r="R48" s="186">
        <v>347</v>
      </c>
      <c r="S48" s="186"/>
      <c r="T48" s="87">
        <f t="shared" si="8"/>
        <v>5671</v>
      </c>
      <c r="U48" s="180"/>
    </row>
    <row r="49" spans="1:23" ht="19.149999999999999" customHeight="1" x14ac:dyDescent="0.25">
      <c r="A49" s="39" t="s">
        <v>70</v>
      </c>
      <c r="B49" s="39"/>
      <c r="C49" s="39"/>
      <c r="D49" s="39"/>
      <c r="E49" s="195">
        <f t="shared" si="9"/>
        <v>32</v>
      </c>
      <c r="F49" s="183">
        <v>9</v>
      </c>
      <c r="G49" s="203" t="s">
        <v>39</v>
      </c>
      <c r="H49" s="183" t="s">
        <v>11</v>
      </c>
      <c r="I49" s="188" t="s">
        <v>14</v>
      </c>
      <c r="J49" s="188">
        <v>5</v>
      </c>
      <c r="K49" s="204">
        <v>1</v>
      </c>
      <c r="L49" s="47">
        <v>3790</v>
      </c>
      <c r="M49" s="189">
        <v>563</v>
      </c>
      <c r="N49" s="186">
        <f t="shared" si="7"/>
        <v>4353</v>
      </c>
      <c r="O49" s="186"/>
      <c r="P49" s="186"/>
      <c r="Q49" s="186">
        <v>950</v>
      </c>
      <c r="R49" s="186">
        <v>347</v>
      </c>
      <c r="S49" s="186"/>
      <c r="T49" s="87">
        <f t="shared" si="8"/>
        <v>5650</v>
      </c>
      <c r="U49" s="180"/>
    </row>
    <row r="50" spans="1:23" ht="15.75" x14ac:dyDescent="0.25">
      <c r="A50" s="37"/>
      <c r="B50" s="37"/>
      <c r="C50" s="37"/>
      <c r="D50" s="37"/>
      <c r="E50" s="195">
        <f t="shared" si="9"/>
        <v>33</v>
      </c>
      <c r="F50" s="183">
        <v>10</v>
      </c>
      <c r="G50" s="201" t="s">
        <v>48</v>
      </c>
      <c r="H50" s="183" t="s">
        <v>11</v>
      </c>
      <c r="I50" s="188" t="s">
        <v>14</v>
      </c>
      <c r="J50" s="188">
        <v>5</v>
      </c>
      <c r="K50" s="204">
        <v>1</v>
      </c>
      <c r="L50" s="47">
        <v>3790</v>
      </c>
      <c r="M50" s="189">
        <v>563</v>
      </c>
      <c r="N50" s="186">
        <f t="shared" si="7"/>
        <v>4353</v>
      </c>
      <c r="O50" s="186"/>
      <c r="P50" s="186"/>
      <c r="Q50" s="186">
        <v>950</v>
      </c>
      <c r="R50" s="186">
        <v>347</v>
      </c>
      <c r="S50" s="186"/>
      <c r="T50" s="87">
        <f t="shared" si="8"/>
        <v>5650</v>
      </c>
      <c r="U50" s="176"/>
    </row>
    <row r="51" spans="1:23" ht="15.75" x14ac:dyDescent="0.25">
      <c r="A51" s="37"/>
      <c r="B51" s="37"/>
      <c r="C51" s="37"/>
      <c r="D51" s="37"/>
      <c r="E51" s="195">
        <f t="shared" si="9"/>
        <v>34</v>
      </c>
      <c r="F51" s="183">
        <f t="shared" si="9"/>
        <v>11</v>
      </c>
      <c r="G51" s="205" t="s">
        <v>37</v>
      </c>
      <c r="H51" s="183" t="s">
        <v>11</v>
      </c>
      <c r="I51" s="188" t="s">
        <v>14</v>
      </c>
      <c r="J51" s="188">
        <v>4</v>
      </c>
      <c r="K51" s="200">
        <v>1</v>
      </c>
      <c r="L51" s="47">
        <v>3131</v>
      </c>
      <c r="M51" s="189">
        <v>690</v>
      </c>
      <c r="N51" s="186">
        <f t="shared" si="7"/>
        <v>3821</v>
      </c>
      <c r="O51" s="186"/>
      <c r="P51" s="186"/>
      <c r="Q51" s="186"/>
      <c r="R51" s="186">
        <v>347</v>
      </c>
      <c r="S51" s="186"/>
      <c r="T51" s="87">
        <f t="shared" si="8"/>
        <v>4168</v>
      </c>
      <c r="U51" s="180"/>
    </row>
    <row r="52" spans="1:23" ht="15.75" x14ac:dyDescent="0.25">
      <c r="A52" s="412" t="s">
        <v>71</v>
      </c>
      <c r="B52" s="412"/>
      <c r="C52" s="412"/>
      <c r="D52" s="412"/>
      <c r="E52" s="195">
        <f t="shared" si="9"/>
        <v>35</v>
      </c>
      <c r="F52" s="183">
        <f t="shared" si="9"/>
        <v>12</v>
      </c>
      <c r="G52" s="199" t="s">
        <v>125</v>
      </c>
      <c r="H52" s="183" t="s">
        <v>11</v>
      </c>
      <c r="I52" s="188"/>
      <c r="J52" s="188">
        <v>3</v>
      </c>
      <c r="K52" s="200">
        <v>1</v>
      </c>
      <c r="L52" s="47">
        <v>2861</v>
      </c>
      <c r="M52" s="189">
        <v>693</v>
      </c>
      <c r="N52" s="186">
        <f t="shared" si="7"/>
        <v>3554</v>
      </c>
      <c r="O52" s="186"/>
      <c r="P52" s="186"/>
      <c r="Q52" s="186">
        <v>950</v>
      </c>
      <c r="R52" s="186">
        <v>347</v>
      </c>
      <c r="S52" s="186"/>
      <c r="T52" s="87">
        <f t="shared" si="8"/>
        <v>4851</v>
      </c>
      <c r="U52" s="180"/>
    </row>
    <row r="53" spans="1:23" ht="15.75" x14ac:dyDescent="0.25">
      <c r="A53" s="37" t="s">
        <v>72</v>
      </c>
      <c r="B53" s="37"/>
      <c r="C53" s="37"/>
      <c r="D53" s="37"/>
      <c r="E53" s="195">
        <f t="shared" si="9"/>
        <v>36</v>
      </c>
      <c r="F53" s="183">
        <f t="shared" si="9"/>
        <v>13</v>
      </c>
      <c r="G53" s="201" t="s">
        <v>49</v>
      </c>
      <c r="H53" s="183" t="s">
        <v>11</v>
      </c>
      <c r="I53" s="188"/>
      <c r="J53" s="188">
        <v>5</v>
      </c>
      <c r="K53" s="206">
        <v>1</v>
      </c>
      <c r="L53" s="47">
        <v>2707</v>
      </c>
      <c r="M53" s="189">
        <v>803</v>
      </c>
      <c r="N53" s="186">
        <f t="shared" si="7"/>
        <v>3510</v>
      </c>
      <c r="O53" s="186"/>
      <c r="P53" s="186"/>
      <c r="Q53" s="186"/>
      <c r="R53" s="186">
        <v>347</v>
      </c>
      <c r="S53" s="186"/>
      <c r="T53" s="87">
        <f t="shared" si="8"/>
        <v>3857</v>
      </c>
      <c r="U53" s="180"/>
    </row>
    <row r="54" spans="1:23" ht="15.75" x14ac:dyDescent="0.25">
      <c r="E54" s="195">
        <f t="shared" si="9"/>
        <v>37</v>
      </c>
      <c r="F54" s="183">
        <f t="shared" si="9"/>
        <v>14</v>
      </c>
      <c r="G54" s="199" t="s">
        <v>45</v>
      </c>
      <c r="H54" s="183" t="s">
        <v>17</v>
      </c>
      <c r="I54" s="188"/>
      <c r="J54" s="188">
        <v>3</v>
      </c>
      <c r="K54" s="200">
        <v>1</v>
      </c>
      <c r="L54" s="47">
        <v>2076</v>
      </c>
      <c r="M54" s="189">
        <v>874</v>
      </c>
      <c r="N54" s="186">
        <f t="shared" si="7"/>
        <v>2950</v>
      </c>
      <c r="O54" s="186"/>
      <c r="P54" s="186"/>
      <c r="Q54" s="186">
        <v>950</v>
      </c>
      <c r="R54" s="186">
        <v>347</v>
      </c>
      <c r="S54" s="186"/>
      <c r="T54" s="87">
        <f t="shared" si="8"/>
        <v>4247</v>
      </c>
      <c r="U54" s="180"/>
    </row>
    <row r="55" spans="1:23" ht="31.5" x14ac:dyDescent="0.25">
      <c r="E55" s="195">
        <f t="shared" si="9"/>
        <v>38</v>
      </c>
      <c r="F55" s="183">
        <f t="shared" si="9"/>
        <v>15</v>
      </c>
      <c r="G55" s="205" t="s">
        <v>38</v>
      </c>
      <c r="H55" s="183" t="s">
        <v>141</v>
      </c>
      <c r="I55" s="188" t="s">
        <v>65</v>
      </c>
      <c r="J55" s="188">
        <v>5</v>
      </c>
      <c r="K55" s="200">
        <v>1</v>
      </c>
      <c r="L55" s="47">
        <v>1900</v>
      </c>
      <c r="M55" s="189">
        <v>740</v>
      </c>
      <c r="N55" s="186">
        <v>2640</v>
      </c>
      <c r="O55" s="186"/>
      <c r="P55" s="186"/>
      <c r="Q55" s="186"/>
      <c r="R55" s="186">
        <v>347</v>
      </c>
      <c r="S55" s="186">
        <v>18</v>
      </c>
      <c r="T55" s="87">
        <f t="shared" si="8"/>
        <v>3005</v>
      </c>
      <c r="U55" s="180"/>
    </row>
    <row r="56" spans="1:23" ht="23.45" customHeight="1" x14ac:dyDescent="0.25">
      <c r="E56" s="192"/>
      <c r="F56" s="192"/>
      <c r="G56" s="192"/>
      <c r="H56" s="192"/>
      <c r="I56" s="443" t="s">
        <v>118</v>
      </c>
      <c r="J56" s="443"/>
      <c r="K56" s="315">
        <v>13</v>
      </c>
      <c r="L56" s="316">
        <f>SUM(L41:L55)</f>
        <v>59184</v>
      </c>
      <c r="M56" s="316">
        <f>SUM(M41:M55)</f>
        <v>8264</v>
      </c>
      <c r="N56" s="315">
        <f>SUM(N41:N55)</f>
        <v>72055</v>
      </c>
      <c r="O56" s="315"/>
      <c r="P56" s="315">
        <f>SUM(P41:P55)</f>
        <v>0</v>
      </c>
      <c r="Q56" s="315">
        <f>SUM(Q41:Q55)</f>
        <v>10450</v>
      </c>
      <c r="R56" s="315">
        <f>SUM(R41:R55)</f>
        <v>4339</v>
      </c>
      <c r="S56" s="315">
        <f>SUM(S41:S55)</f>
        <v>18</v>
      </c>
      <c r="T56" s="317">
        <f>SUM(T41:T55)</f>
        <v>86862</v>
      </c>
      <c r="U56" s="180"/>
    </row>
    <row r="57" spans="1:23" ht="15.75" x14ac:dyDescent="0.25"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 t="s">
        <v>179</v>
      </c>
      <c r="U57" s="180"/>
    </row>
    <row r="58" spans="1:23" ht="20.45" customHeight="1" x14ac:dyDescent="0.25">
      <c r="E58" s="441" t="s">
        <v>84</v>
      </c>
      <c r="F58" s="442"/>
      <c r="G58" s="442"/>
      <c r="H58" s="442"/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42"/>
      <c r="U58" s="442"/>
      <c r="V58" s="74"/>
      <c r="W58" s="74"/>
    </row>
    <row r="59" spans="1:23" ht="26.45" customHeight="1" thickBot="1" x14ac:dyDescent="0.3">
      <c r="E59" s="444"/>
      <c r="F59" s="444"/>
      <c r="G59" s="444"/>
      <c r="H59" s="444"/>
      <c r="I59" s="444"/>
      <c r="J59" s="444"/>
      <c r="K59" s="444"/>
      <c r="L59" s="445"/>
      <c r="M59" s="445"/>
      <c r="N59" s="445"/>
      <c r="O59" s="445"/>
      <c r="P59" s="445"/>
      <c r="Q59" s="445"/>
      <c r="R59" s="445"/>
      <c r="S59" s="445"/>
      <c r="T59" s="446"/>
      <c r="U59" s="446"/>
    </row>
    <row r="60" spans="1:23" ht="14.45" customHeight="1" x14ac:dyDescent="0.25">
      <c r="E60" s="432" t="s">
        <v>119</v>
      </c>
      <c r="F60" s="432" t="s">
        <v>78</v>
      </c>
      <c r="G60" s="432" t="s">
        <v>3</v>
      </c>
      <c r="H60" s="432" t="s">
        <v>4</v>
      </c>
      <c r="I60" s="432" t="s">
        <v>5</v>
      </c>
      <c r="J60" s="432" t="s">
        <v>6</v>
      </c>
      <c r="K60" s="432" t="s">
        <v>7</v>
      </c>
      <c r="L60" s="432" t="s">
        <v>81</v>
      </c>
      <c r="M60" s="432" t="s">
        <v>146</v>
      </c>
      <c r="N60" s="432" t="s">
        <v>184</v>
      </c>
      <c r="O60" s="178"/>
      <c r="P60" s="432" t="s">
        <v>185</v>
      </c>
      <c r="Q60" s="432" t="s">
        <v>162</v>
      </c>
      <c r="R60" s="179"/>
      <c r="S60" s="179" t="s">
        <v>166</v>
      </c>
      <c r="T60" s="435" t="s">
        <v>75</v>
      </c>
      <c r="U60" s="180"/>
    </row>
    <row r="61" spans="1:23" ht="31.5" x14ac:dyDescent="0.25">
      <c r="E61" s="421"/>
      <c r="F61" s="421"/>
      <c r="G61" s="433"/>
      <c r="H61" s="433"/>
      <c r="I61" s="421"/>
      <c r="J61" s="421"/>
      <c r="K61" s="433"/>
      <c r="L61" s="421"/>
      <c r="M61" s="421"/>
      <c r="N61" s="423"/>
      <c r="O61" s="181" t="s">
        <v>149</v>
      </c>
      <c r="P61" s="421"/>
      <c r="Q61" s="421"/>
      <c r="R61" s="290" t="s">
        <v>153</v>
      </c>
      <c r="S61" s="290" t="s">
        <v>167</v>
      </c>
      <c r="T61" s="426"/>
      <c r="U61" s="180"/>
    </row>
    <row r="62" spans="1:23" ht="15.75" x14ac:dyDescent="0.25">
      <c r="E62" s="421"/>
      <c r="F62" s="421"/>
      <c r="G62" s="433"/>
      <c r="H62" s="433"/>
      <c r="I62" s="421"/>
      <c r="J62" s="421"/>
      <c r="K62" s="433"/>
      <c r="L62" s="421"/>
      <c r="M62" s="421"/>
      <c r="N62" s="423"/>
      <c r="O62" s="182"/>
      <c r="P62" s="421"/>
      <c r="Q62" s="421"/>
      <c r="R62" s="290" t="s">
        <v>154</v>
      </c>
      <c r="S62" s="290"/>
      <c r="T62" s="426"/>
      <c r="U62" s="180"/>
    </row>
    <row r="63" spans="1:23" ht="54" customHeight="1" thickBot="1" x14ac:dyDescent="0.3">
      <c r="E63" s="421"/>
      <c r="F63" s="421"/>
      <c r="G63" s="434"/>
      <c r="H63" s="434"/>
      <c r="I63" s="424"/>
      <c r="J63" s="424"/>
      <c r="K63" s="434"/>
      <c r="L63" s="424"/>
      <c r="M63" s="422"/>
      <c r="N63" s="423"/>
      <c r="O63" s="181" t="s">
        <v>169</v>
      </c>
      <c r="P63" s="421"/>
      <c r="Q63" s="424"/>
      <c r="R63" s="291" t="s">
        <v>189</v>
      </c>
      <c r="S63" s="291" t="s">
        <v>168</v>
      </c>
      <c r="T63" s="427"/>
      <c r="U63" s="180"/>
    </row>
    <row r="64" spans="1:23" ht="15.75" x14ac:dyDescent="0.25">
      <c r="E64" s="207">
        <v>39</v>
      </c>
      <c r="F64" s="183">
        <v>1</v>
      </c>
      <c r="G64" s="234" t="s">
        <v>57</v>
      </c>
      <c r="H64" s="243" t="s">
        <v>11</v>
      </c>
      <c r="I64" s="236" t="s">
        <v>12</v>
      </c>
      <c r="J64" s="236">
        <v>5</v>
      </c>
      <c r="K64" s="237">
        <v>1</v>
      </c>
      <c r="L64" s="238">
        <v>10536</v>
      </c>
      <c r="M64" s="239">
        <v>68</v>
      </c>
      <c r="N64" s="186">
        <f t="shared" ref="N64:N72" si="10">L64+M64</f>
        <v>10604</v>
      </c>
      <c r="O64" s="186"/>
      <c r="P64" s="186"/>
      <c r="Q64" s="186">
        <v>950</v>
      </c>
      <c r="R64" s="186">
        <v>347</v>
      </c>
      <c r="S64" s="186"/>
      <c r="T64" s="87">
        <f>N64+O64+Q64+R64+S64</f>
        <v>11901</v>
      </c>
      <c r="U64" s="180"/>
    </row>
    <row r="65" spans="5:22" ht="15.75" x14ac:dyDescent="0.25">
      <c r="E65" s="208">
        <f>E64+1</f>
        <v>40</v>
      </c>
      <c r="F65" s="183">
        <f>F64+1</f>
        <v>2</v>
      </c>
      <c r="G65" s="234" t="s">
        <v>55</v>
      </c>
      <c r="H65" s="243" t="s">
        <v>11</v>
      </c>
      <c r="I65" s="236" t="s">
        <v>12</v>
      </c>
      <c r="J65" s="236">
        <v>5</v>
      </c>
      <c r="K65" s="237">
        <v>1</v>
      </c>
      <c r="L65" s="238">
        <v>9695</v>
      </c>
      <c r="M65" s="239">
        <v>278</v>
      </c>
      <c r="N65" s="186">
        <f t="shared" si="10"/>
        <v>9973</v>
      </c>
      <c r="O65" s="186"/>
      <c r="P65" s="186"/>
      <c r="Q65" s="186">
        <v>950</v>
      </c>
      <c r="R65" s="186">
        <v>347</v>
      </c>
      <c r="S65" s="186"/>
      <c r="T65" s="87">
        <f t="shared" ref="T65:T72" si="11">N65+O65+Q65+R65+S65</f>
        <v>11270</v>
      </c>
      <c r="U65" s="180"/>
    </row>
    <row r="66" spans="5:22" ht="15.75" x14ac:dyDescent="0.25">
      <c r="E66" s="208">
        <f t="shared" ref="E66" si="12">E65+1</f>
        <v>41</v>
      </c>
      <c r="F66" s="183">
        <f>F65+1</f>
        <v>3</v>
      </c>
      <c r="G66" s="234" t="s">
        <v>53</v>
      </c>
      <c r="H66" s="243" t="s">
        <v>11</v>
      </c>
      <c r="I66" s="236" t="s">
        <v>12</v>
      </c>
      <c r="J66" s="236">
        <v>5</v>
      </c>
      <c r="K66" s="237">
        <v>1</v>
      </c>
      <c r="L66" s="238">
        <v>9695</v>
      </c>
      <c r="M66" s="239">
        <v>278</v>
      </c>
      <c r="N66" s="186">
        <f t="shared" si="10"/>
        <v>9973</v>
      </c>
      <c r="O66" s="186"/>
      <c r="P66" s="186"/>
      <c r="Q66" s="186">
        <v>950</v>
      </c>
      <c r="R66" s="186">
        <v>347</v>
      </c>
      <c r="S66" s="186"/>
      <c r="T66" s="87">
        <f t="shared" si="11"/>
        <v>11270</v>
      </c>
      <c r="U66" s="180"/>
    </row>
    <row r="67" spans="5:22" ht="15.75" x14ac:dyDescent="0.25">
      <c r="E67" s="208">
        <f t="shared" ref="E67:F72" si="13">E66+1</f>
        <v>42</v>
      </c>
      <c r="F67" s="183">
        <f>F66+1</f>
        <v>4</v>
      </c>
      <c r="G67" s="234" t="s">
        <v>206</v>
      </c>
      <c r="H67" s="243" t="s">
        <v>11</v>
      </c>
      <c r="I67" s="236" t="s">
        <v>12</v>
      </c>
      <c r="J67" s="236">
        <v>5</v>
      </c>
      <c r="K67" s="237">
        <v>0.5</v>
      </c>
      <c r="L67" s="238">
        <v>9695</v>
      </c>
      <c r="M67" s="239">
        <v>278</v>
      </c>
      <c r="N67" s="186">
        <v>4987</v>
      </c>
      <c r="O67" s="186"/>
      <c r="P67" s="186"/>
      <c r="Q67" s="186"/>
      <c r="R67" s="186"/>
      <c r="S67" s="186"/>
      <c r="T67" s="87">
        <f t="shared" ref="T67" si="14">N67+O67+Q67+R67+S67</f>
        <v>4987</v>
      </c>
      <c r="U67" s="180"/>
    </row>
    <row r="68" spans="5:22" ht="15.75" x14ac:dyDescent="0.25">
      <c r="E68" s="208">
        <f t="shared" si="13"/>
        <v>43</v>
      </c>
      <c r="F68" s="183">
        <f t="shared" si="13"/>
        <v>5</v>
      </c>
      <c r="G68" s="234" t="s">
        <v>59</v>
      </c>
      <c r="H68" s="243" t="s">
        <v>11</v>
      </c>
      <c r="I68" s="236" t="s">
        <v>20</v>
      </c>
      <c r="J68" s="236">
        <v>5</v>
      </c>
      <c r="K68" s="237">
        <v>0.5</v>
      </c>
      <c r="L68" s="238">
        <v>2405</v>
      </c>
      <c r="M68" s="239">
        <v>467</v>
      </c>
      <c r="N68" s="186">
        <f t="shared" si="10"/>
        <v>2872</v>
      </c>
      <c r="O68" s="186"/>
      <c r="P68" s="186"/>
      <c r="Q68" s="186"/>
      <c r="R68" s="186"/>
      <c r="S68" s="186"/>
      <c r="T68" s="87">
        <f t="shared" si="11"/>
        <v>2872</v>
      </c>
      <c r="U68" s="180"/>
    </row>
    <row r="69" spans="5:22" ht="15.75" x14ac:dyDescent="0.25">
      <c r="E69" s="208">
        <f t="shared" si="13"/>
        <v>44</v>
      </c>
      <c r="F69" s="183">
        <f t="shared" si="13"/>
        <v>6</v>
      </c>
      <c r="G69" s="234" t="s">
        <v>54</v>
      </c>
      <c r="H69" s="243" t="s">
        <v>11</v>
      </c>
      <c r="I69" s="236" t="s">
        <v>14</v>
      </c>
      <c r="J69" s="236">
        <v>2</v>
      </c>
      <c r="K69" s="237">
        <v>0.5</v>
      </c>
      <c r="L69" s="238">
        <v>1981</v>
      </c>
      <c r="M69" s="239">
        <v>189</v>
      </c>
      <c r="N69" s="186">
        <f t="shared" si="10"/>
        <v>2170</v>
      </c>
      <c r="O69" s="186"/>
      <c r="P69" s="186"/>
      <c r="Q69" s="186"/>
      <c r="R69" s="186"/>
      <c r="S69" s="186"/>
      <c r="T69" s="87">
        <f t="shared" si="11"/>
        <v>2170</v>
      </c>
      <c r="U69" s="176"/>
    </row>
    <row r="70" spans="5:22" ht="15.75" x14ac:dyDescent="0.25">
      <c r="E70" s="208">
        <f t="shared" si="13"/>
        <v>45</v>
      </c>
      <c r="F70" s="183">
        <f t="shared" si="13"/>
        <v>7</v>
      </c>
      <c r="G70" s="234" t="s">
        <v>58</v>
      </c>
      <c r="H70" s="243" t="s">
        <v>11</v>
      </c>
      <c r="I70" s="236" t="s">
        <v>14</v>
      </c>
      <c r="J70" s="236">
        <v>2</v>
      </c>
      <c r="K70" s="237">
        <v>1</v>
      </c>
      <c r="L70" s="238">
        <v>3310</v>
      </c>
      <c r="M70" s="239">
        <v>476</v>
      </c>
      <c r="N70" s="186">
        <v>3975</v>
      </c>
      <c r="O70" s="186"/>
      <c r="P70" s="186"/>
      <c r="Q70" s="186">
        <v>950</v>
      </c>
      <c r="R70" s="186">
        <v>347</v>
      </c>
      <c r="S70" s="186"/>
      <c r="T70" s="87">
        <f t="shared" si="11"/>
        <v>5272</v>
      </c>
      <c r="U70" s="180"/>
    </row>
    <row r="71" spans="5:22" ht="15.75" x14ac:dyDescent="0.25">
      <c r="E71" s="208">
        <f t="shared" si="13"/>
        <v>46</v>
      </c>
      <c r="F71" s="183">
        <f t="shared" si="13"/>
        <v>8</v>
      </c>
      <c r="G71" s="240" t="s">
        <v>60</v>
      </c>
      <c r="H71" s="243" t="s">
        <v>188</v>
      </c>
      <c r="I71" s="236" t="s">
        <v>12</v>
      </c>
      <c r="J71" s="236">
        <v>5</v>
      </c>
      <c r="K71" s="237">
        <v>1</v>
      </c>
      <c r="L71" s="238">
        <v>2971</v>
      </c>
      <c r="M71" s="239">
        <v>677</v>
      </c>
      <c r="N71" s="186">
        <f t="shared" si="10"/>
        <v>3648</v>
      </c>
      <c r="O71" s="186"/>
      <c r="P71" s="186"/>
      <c r="Q71" s="186"/>
      <c r="R71" s="186">
        <v>347</v>
      </c>
      <c r="S71" s="186">
        <v>36</v>
      </c>
      <c r="T71" s="87">
        <f t="shared" si="11"/>
        <v>4031</v>
      </c>
      <c r="U71" s="180"/>
    </row>
    <row r="72" spans="5:22" ht="15.75" x14ac:dyDescent="0.25">
      <c r="E72" s="208">
        <f t="shared" si="13"/>
        <v>47</v>
      </c>
      <c r="F72" s="183">
        <f t="shared" si="13"/>
        <v>9</v>
      </c>
      <c r="G72" s="234" t="s">
        <v>150</v>
      </c>
      <c r="H72" s="243" t="s">
        <v>83</v>
      </c>
      <c r="I72" s="236" t="s">
        <v>12</v>
      </c>
      <c r="J72" s="236">
        <v>5</v>
      </c>
      <c r="K72" s="236">
        <v>1</v>
      </c>
      <c r="L72" s="241">
        <v>2624</v>
      </c>
      <c r="M72" s="241"/>
      <c r="N72" s="186">
        <f t="shared" si="10"/>
        <v>2624</v>
      </c>
      <c r="O72" s="186"/>
      <c r="P72" s="186"/>
      <c r="Q72" s="186"/>
      <c r="R72" s="186">
        <v>347</v>
      </c>
      <c r="S72" s="186"/>
      <c r="T72" s="87">
        <f t="shared" si="11"/>
        <v>2971</v>
      </c>
      <c r="U72" s="180"/>
    </row>
    <row r="73" spans="5:22" ht="15.75" x14ac:dyDescent="0.25">
      <c r="E73" s="350">
        <v>48</v>
      </c>
      <c r="F73" s="222">
        <v>10</v>
      </c>
      <c r="G73" s="348" t="s">
        <v>151</v>
      </c>
      <c r="H73" s="349" t="s">
        <v>11</v>
      </c>
      <c r="I73" s="253" t="s">
        <v>12</v>
      </c>
      <c r="J73" s="253"/>
      <c r="K73" s="253">
        <v>0.5</v>
      </c>
      <c r="L73" s="241"/>
      <c r="M73" s="241"/>
      <c r="N73" s="223">
        <v>0</v>
      </c>
      <c r="O73" s="223"/>
      <c r="P73" s="223"/>
      <c r="Q73" s="223"/>
      <c r="R73" s="223"/>
      <c r="S73" s="223"/>
      <c r="T73" s="117">
        <v>0</v>
      </c>
      <c r="U73" s="180"/>
    </row>
    <row r="74" spans="5:22" ht="23.45" customHeight="1" x14ac:dyDescent="0.25">
      <c r="E74" s="192"/>
      <c r="F74" s="192"/>
      <c r="G74" s="242"/>
      <c r="H74" s="242"/>
      <c r="I74" s="436" t="s">
        <v>118</v>
      </c>
      <c r="J74" s="436"/>
      <c r="K74" s="243">
        <f>SUM(K64:K73)</f>
        <v>8</v>
      </c>
      <c r="L74" s="244">
        <f>SUM(L64:L72)</f>
        <v>52912</v>
      </c>
      <c r="M74" s="244">
        <f>SUM(M64:M72)</f>
        <v>2711</v>
      </c>
      <c r="N74" s="315">
        <f>SUM(N64:N72)</f>
        <v>50826</v>
      </c>
      <c r="O74" s="315"/>
      <c r="P74" s="315"/>
      <c r="Q74" s="315">
        <f>SUM(Q64:Q72)</f>
        <v>3800</v>
      </c>
      <c r="R74" s="315">
        <f>SUM(R64:R72)</f>
        <v>2082</v>
      </c>
      <c r="S74" s="315">
        <f>SUM(S64:S72)</f>
        <v>36</v>
      </c>
      <c r="T74" s="317">
        <f>SUM(T64:T72)</f>
        <v>56744</v>
      </c>
      <c r="U74" s="180"/>
    </row>
    <row r="75" spans="5:22" ht="23.45" customHeight="1" x14ac:dyDescent="0.25">
      <c r="E75" s="192"/>
      <c r="F75" s="192"/>
      <c r="G75" s="192"/>
      <c r="H75" s="192"/>
      <c r="I75" s="211"/>
      <c r="J75" s="211"/>
      <c r="K75" s="192"/>
      <c r="L75" s="232"/>
      <c r="M75" s="232"/>
      <c r="N75" s="192"/>
      <c r="O75" s="192"/>
      <c r="P75" s="192"/>
      <c r="Q75" s="192"/>
      <c r="R75" s="192"/>
      <c r="S75" s="192"/>
      <c r="T75" s="233"/>
      <c r="U75" s="180"/>
    </row>
    <row r="76" spans="5:22" ht="21" customHeight="1" x14ac:dyDescent="0.25">
      <c r="E76" s="441" t="s">
        <v>85</v>
      </c>
      <c r="F76" s="442"/>
      <c r="G76" s="442"/>
      <c r="H76" s="442"/>
      <c r="I76" s="442"/>
      <c r="J76" s="442"/>
      <c r="K76" s="442"/>
      <c r="L76" s="442"/>
      <c r="M76" s="442"/>
      <c r="N76" s="442"/>
      <c r="O76" s="442"/>
      <c r="P76" s="442"/>
      <c r="Q76" s="442"/>
      <c r="R76" s="442"/>
      <c r="S76" s="442"/>
      <c r="T76" s="442"/>
      <c r="U76" s="180"/>
      <c r="V76" s="74"/>
    </row>
    <row r="77" spans="5:22" ht="20.45" customHeight="1" thickBot="1" x14ac:dyDescent="0.3">
      <c r="E77" s="430"/>
      <c r="F77" s="431"/>
      <c r="G77" s="431"/>
      <c r="H77" s="431"/>
      <c r="I77" s="431"/>
      <c r="J77" s="431"/>
      <c r="K77" s="431"/>
      <c r="L77" s="431"/>
      <c r="M77" s="431"/>
      <c r="N77" s="431"/>
      <c r="O77" s="431"/>
      <c r="P77" s="431"/>
      <c r="Q77" s="431"/>
      <c r="R77" s="431"/>
      <c r="S77" s="431"/>
      <c r="T77" s="431"/>
      <c r="U77" s="180"/>
    </row>
    <row r="78" spans="5:22" ht="14.45" customHeight="1" x14ac:dyDescent="0.25">
      <c r="E78" s="432" t="s">
        <v>119</v>
      </c>
      <c r="F78" s="432" t="s">
        <v>78</v>
      </c>
      <c r="G78" s="432" t="s">
        <v>3</v>
      </c>
      <c r="H78" s="432" t="s">
        <v>4</v>
      </c>
      <c r="I78" s="432" t="s">
        <v>5</v>
      </c>
      <c r="J78" s="432" t="s">
        <v>6</v>
      </c>
      <c r="K78" s="432" t="s">
        <v>7</v>
      </c>
      <c r="L78" s="432" t="s">
        <v>74</v>
      </c>
      <c r="M78" s="432" t="s">
        <v>146</v>
      </c>
      <c r="N78" s="432" t="s">
        <v>184</v>
      </c>
      <c r="O78" s="178"/>
      <c r="P78" s="432" t="s">
        <v>185</v>
      </c>
      <c r="Q78" s="432" t="s">
        <v>162</v>
      </c>
      <c r="R78" s="179"/>
      <c r="S78" s="179" t="s">
        <v>166</v>
      </c>
      <c r="T78" s="435" t="s">
        <v>75</v>
      </c>
      <c r="U78" s="180"/>
    </row>
    <row r="79" spans="5:22" ht="31.5" x14ac:dyDescent="0.25">
      <c r="E79" s="421"/>
      <c r="F79" s="421"/>
      <c r="G79" s="433"/>
      <c r="H79" s="433"/>
      <c r="I79" s="421"/>
      <c r="J79" s="421"/>
      <c r="K79" s="433"/>
      <c r="L79" s="421"/>
      <c r="M79" s="421"/>
      <c r="N79" s="423"/>
      <c r="O79" s="181" t="s">
        <v>149</v>
      </c>
      <c r="P79" s="421"/>
      <c r="Q79" s="421"/>
      <c r="R79" s="290" t="s">
        <v>153</v>
      </c>
      <c r="S79" s="290" t="s">
        <v>167</v>
      </c>
      <c r="T79" s="426"/>
      <c r="U79" s="210"/>
    </row>
    <row r="80" spans="5:22" ht="15.75" x14ac:dyDescent="0.25">
      <c r="E80" s="421"/>
      <c r="F80" s="421"/>
      <c r="G80" s="433"/>
      <c r="H80" s="433"/>
      <c r="I80" s="421"/>
      <c r="J80" s="421"/>
      <c r="K80" s="433"/>
      <c r="L80" s="421"/>
      <c r="M80" s="421"/>
      <c r="N80" s="423"/>
      <c r="O80" s="182"/>
      <c r="P80" s="421"/>
      <c r="Q80" s="421"/>
      <c r="R80" s="290" t="s">
        <v>154</v>
      </c>
      <c r="S80" s="290"/>
      <c r="T80" s="426"/>
      <c r="U80" s="211"/>
    </row>
    <row r="81" spans="5:22" ht="63.75" thickBot="1" x14ac:dyDescent="0.3">
      <c r="E81" s="421"/>
      <c r="F81" s="421"/>
      <c r="G81" s="434"/>
      <c r="H81" s="434"/>
      <c r="I81" s="424"/>
      <c r="J81" s="424"/>
      <c r="K81" s="434"/>
      <c r="L81" s="424"/>
      <c r="M81" s="422"/>
      <c r="N81" s="423"/>
      <c r="O81" s="181" t="s">
        <v>169</v>
      </c>
      <c r="P81" s="421"/>
      <c r="Q81" s="424"/>
      <c r="R81" s="291" t="s">
        <v>189</v>
      </c>
      <c r="S81" s="291" t="s">
        <v>168</v>
      </c>
      <c r="T81" s="427"/>
      <c r="U81" s="194"/>
    </row>
    <row r="82" spans="5:22" ht="17.45" customHeight="1" x14ac:dyDescent="0.25">
      <c r="E82" s="183">
        <v>49</v>
      </c>
      <c r="F82" s="183">
        <v>1</v>
      </c>
      <c r="G82" s="234" t="s">
        <v>61</v>
      </c>
      <c r="H82" s="243" t="s">
        <v>11</v>
      </c>
      <c r="I82" s="236" t="s">
        <v>12</v>
      </c>
      <c r="J82" s="236">
        <v>4</v>
      </c>
      <c r="K82" s="235">
        <v>1</v>
      </c>
      <c r="L82" s="238">
        <v>8326</v>
      </c>
      <c r="M82" s="239">
        <v>555</v>
      </c>
      <c r="N82" s="186">
        <f t="shared" ref="N82:N83" si="15">L82+M82</f>
        <v>8881</v>
      </c>
      <c r="O82" s="87"/>
      <c r="P82" s="47"/>
      <c r="Q82" s="186">
        <v>950</v>
      </c>
      <c r="R82" s="186">
        <v>347</v>
      </c>
      <c r="S82" s="318"/>
      <c r="T82" s="87">
        <f t="shared" ref="T82:T83" si="16">N82+O82+Q82+R82+S82</f>
        <v>10178</v>
      </c>
      <c r="U82" s="212"/>
    </row>
    <row r="83" spans="5:22" ht="15.75" x14ac:dyDescent="0.25">
      <c r="E83" s="183">
        <v>50</v>
      </c>
      <c r="F83" s="183">
        <v>2</v>
      </c>
      <c r="G83" s="245" t="s">
        <v>62</v>
      </c>
      <c r="H83" s="243" t="s">
        <v>88</v>
      </c>
      <c r="I83" s="236" t="s">
        <v>14</v>
      </c>
      <c r="J83" s="236">
        <v>5</v>
      </c>
      <c r="K83" s="235">
        <v>1</v>
      </c>
      <c r="L83" s="238">
        <v>1900</v>
      </c>
      <c r="M83" s="239">
        <v>649</v>
      </c>
      <c r="N83" s="186">
        <f t="shared" si="15"/>
        <v>2549</v>
      </c>
      <c r="O83" s="318"/>
      <c r="P83" s="47"/>
      <c r="Q83" s="186"/>
      <c r="R83" s="186">
        <v>347</v>
      </c>
      <c r="S83" s="318"/>
      <c r="T83" s="87">
        <f t="shared" si="16"/>
        <v>2896</v>
      </c>
      <c r="U83" s="212"/>
    </row>
    <row r="84" spans="5:22" ht="23.45" customHeight="1" x14ac:dyDescent="0.25">
      <c r="E84" s="192"/>
      <c r="F84" s="192"/>
      <c r="G84" s="246"/>
      <c r="H84" s="242"/>
      <c r="I84" s="436" t="s">
        <v>118</v>
      </c>
      <c r="J84" s="436"/>
      <c r="K84" s="243">
        <f>SUM(K82:K83)</f>
        <v>2</v>
      </c>
      <c r="L84" s="244">
        <f>SUM(L82:L83)</f>
        <v>10226</v>
      </c>
      <c r="M84" s="244">
        <f>SUM(M82:M83)</f>
        <v>1204</v>
      </c>
      <c r="N84" s="315">
        <f>SUM(N82:N83)</f>
        <v>11430</v>
      </c>
      <c r="O84" s="315"/>
      <c r="P84" s="315">
        <f>SUM(P82:P83)</f>
        <v>0</v>
      </c>
      <c r="Q84" s="315">
        <f>SUM(Q82:Q83)</f>
        <v>950</v>
      </c>
      <c r="R84" s="315">
        <f>SUM(R82:R83)</f>
        <v>694</v>
      </c>
      <c r="S84" s="315">
        <v>0</v>
      </c>
      <c r="T84" s="317">
        <f>SUM(T82:T83)</f>
        <v>13074</v>
      </c>
      <c r="U84" s="180"/>
    </row>
    <row r="85" spans="5:22" ht="23.45" customHeight="1" x14ac:dyDescent="0.25">
      <c r="E85" s="192"/>
      <c r="F85" s="192"/>
      <c r="G85" s="213"/>
      <c r="H85" s="192"/>
      <c r="I85" s="211"/>
      <c r="J85" s="211"/>
      <c r="K85" s="192"/>
      <c r="L85" s="232"/>
      <c r="M85" s="232"/>
      <c r="N85" s="192"/>
      <c r="O85" s="192"/>
      <c r="P85" s="192"/>
      <c r="Q85" s="192"/>
      <c r="R85" s="192"/>
      <c r="S85" s="192"/>
      <c r="T85" s="233"/>
      <c r="U85" s="180"/>
    </row>
    <row r="86" spans="5:22" ht="20.45" customHeight="1" x14ac:dyDescent="0.25">
      <c r="E86" s="441" t="s">
        <v>86</v>
      </c>
      <c r="F86" s="442"/>
      <c r="G86" s="442"/>
      <c r="H86" s="442"/>
      <c r="I86" s="442"/>
      <c r="J86" s="442"/>
      <c r="K86" s="442"/>
      <c r="L86" s="442"/>
      <c r="M86" s="442"/>
      <c r="N86" s="442"/>
      <c r="O86" s="442"/>
      <c r="P86" s="442"/>
      <c r="Q86" s="442"/>
      <c r="R86" s="442"/>
      <c r="S86" s="442"/>
      <c r="T86" s="442"/>
      <c r="U86" s="180"/>
      <c r="V86" s="74"/>
    </row>
    <row r="87" spans="5:22" ht="20.45" customHeight="1" thickBot="1" x14ac:dyDescent="0.3">
      <c r="E87" s="430"/>
      <c r="F87" s="431"/>
      <c r="G87" s="431"/>
      <c r="H87" s="431"/>
      <c r="I87" s="431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/>
      <c r="U87" s="214"/>
    </row>
    <row r="88" spans="5:22" ht="14.45" customHeight="1" x14ac:dyDescent="0.25">
      <c r="E88" s="432" t="s">
        <v>119</v>
      </c>
      <c r="F88" s="432" t="s">
        <v>78</v>
      </c>
      <c r="G88" s="432" t="s">
        <v>3</v>
      </c>
      <c r="H88" s="432" t="s">
        <v>4</v>
      </c>
      <c r="I88" s="432" t="s">
        <v>5</v>
      </c>
      <c r="J88" s="432" t="s">
        <v>6</v>
      </c>
      <c r="K88" s="432" t="s">
        <v>7</v>
      </c>
      <c r="L88" s="432" t="s">
        <v>91</v>
      </c>
      <c r="M88" s="432" t="s">
        <v>146</v>
      </c>
      <c r="N88" s="432" t="s">
        <v>184</v>
      </c>
      <c r="O88" s="178"/>
      <c r="P88" s="432" t="s">
        <v>185</v>
      </c>
      <c r="Q88" s="432" t="s">
        <v>162</v>
      </c>
      <c r="R88" s="179"/>
      <c r="S88" s="179" t="s">
        <v>166</v>
      </c>
      <c r="T88" s="435" t="s">
        <v>75</v>
      </c>
      <c r="U88" s="180"/>
    </row>
    <row r="89" spans="5:22" ht="31.5" x14ac:dyDescent="0.25">
      <c r="E89" s="421"/>
      <c r="F89" s="421"/>
      <c r="G89" s="433"/>
      <c r="H89" s="433"/>
      <c r="I89" s="421"/>
      <c r="J89" s="421"/>
      <c r="K89" s="433"/>
      <c r="L89" s="421"/>
      <c r="M89" s="421"/>
      <c r="N89" s="423"/>
      <c r="O89" s="181" t="s">
        <v>149</v>
      </c>
      <c r="P89" s="421"/>
      <c r="Q89" s="421"/>
      <c r="R89" s="290" t="s">
        <v>153</v>
      </c>
      <c r="S89" s="290" t="s">
        <v>167</v>
      </c>
      <c r="T89" s="426"/>
      <c r="U89" s="180"/>
    </row>
    <row r="90" spans="5:22" ht="15.75" x14ac:dyDescent="0.25">
      <c r="E90" s="421"/>
      <c r="F90" s="421"/>
      <c r="G90" s="433"/>
      <c r="H90" s="433"/>
      <c r="I90" s="421"/>
      <c r="J90" s="421"/>
      <c r="K90" s="433"/>
      <c r="L90" s="421"/>
      <c r="M90" s="421"/>
      <c r="N90" s="423"/>
      <c r="O90" s="182"/>
      <c r="P90" s="421"/>
      <c r="Q90" s="421"/>
      <c r="R90" s="290" t="s">
        <v>154</v>
      </c>
      <c r="S90" s="290"/>
      <c r="T90" s="426"/>
      <c r="U90" s="180"/>
    </row>
    <row r="91" spans="5:22" ht="46.15" customHeight="1" thickBot="1" x14ac:dyDescent="0.3">
      <c r="E91" s="421"/>
      <c r="F91" s="421"/>
      <c r="G91" s="434"/>
      <c r="H91" s="434"/>
      <c r="I91" s="424"/>
      <c r="J91" s="424"/>
      <c r="K91" s="434"/>
      <c r="L91" s="424"/>
      <c r="M91" s="422"/>
      <c r="N91" s="423"/>
      <c r="O91" s="181" t="s">
        <v>169</v>
      </c>
      <c r="P91" s="421"/>
      <c r="Q91" s="424"/>
      <c r="R91" s="291" t="s">
        <v>189</v>
      </c>
      <c r="S91" s="291" t="s">
        <v>168</v>
      </c>
      <c r="T91" s="427"/>
      <c r="U91" s="180"/>
    </row>
    <row r="92" spans="5:22" ht="15.75" x14ac:dyDescent="0.25">
      <c r="E92" s="207">
        <f>E83+1</f>
        <v>51</v>
      </c>
      <c r="F92" s="215">
        <v>1</v>
      </c>
      <c r="G92" s="247" t="s">
        <v>42</v>
      </c>
      <c r="H92" s="295" t="s">
        <v>43</v>
      </c>
      <c r="I92" s="248" t="s">
        <v>20</v>
      </c>
      <c r="J92" s="248">
        <v>5</v>
      </c>
      <c r="K92" s="249">
        <v>0.5</v>
      </c>
      <c r="L92" s="250">
        <v>2895</v>
      </c>
      <c r="M92" s="241">
        <v>373</v>
      </c>
      <c r="N92" s="87">
        <f>L92+M92</f>
        <v>3268</v>
      </c>
      <c r="O92" s="337"/>
      <c r="P92" s="337"/>
      <c r="Q92" s="337"/>
      <c r="R92" s="337"/>
      <c r="S92" s="337"/>
      <c r="T92" s="87">
        <f t="shared" ref="T92:T96" si="17">N92+O92+Q92+R92+S92</f>
        <v>3268</v>
      </c>
      <c r="U92" s="180"/>
    </row>
    <row r="93" spans="5:22" ht="15.75" x14ac:dyDescent="0.25">
      <c r="E93" s="224">
        <f>E92+1</f>
        <v>52</v>
      </c>
      <c r="F93" s="225" t="s">
        <v>183</v>
      </c>
      <c r="G93" s="251" t="s">
        <v>151</v>
      </c>
      <c r="H93" s="296" t="s">
        <v>43</v>
      </c>
      <c r="I93" s="253"/>
      <c r="J93" s="253"/>
      <c r="K93" s="254">
        <v>0.5</v>
      </c>
      <c r="L93" s="250"/>
      <c r="M93" s="250"/>
      <c r="N93" s="117">
        <f t="shared" ref="N93:N94" si="18">L93+M93</f>
        <v>0</v>
      </c>
      <c r="O93" s="117"/>
      <c r="P93" s="338"/>
      <c r="Q93" s="338"/>
      <c r="R93" s="338"/>
      <c r="S93" s="338"/>
      <c r="T93" s="117">
        <f t="shared" si="17"/>
        <v>0</v>
      </c>
      <c r="U93" s="180"/>
    </row>
    <row r="94" spans="5:22" ht="15.75" x14ac:dyDescent="0.25">
      <c r="E94" s="207">
        <f t="shared" ref="E94:E96" si="19">E93+1</f>
        <v>53</v>
      </c>
      <c r="F94" s="183">
        <v>3</v>
      </c>
      <c r="G94" s="245" t="s">
        <v>63</v>
      </c>
      <c r="H94" s="243" t="s">
        <v>64</v>
      </c>
      <c r="I94" s="236" t="s">
        <v>65</v>
      </c>
      <c r="J94" s="236">
        <v>5</v>
      </c>
      <c r="K94" s="235">
        <v>1</v>
      </c>
      <c r="L94" s="256">
        <v>3667</v>
      </c>
      <c r="M94" s="239">
        <v>738</v>
      </c>
      <c r="N94" s="186">
        <f t="shared" si="18"/>
        <v>4405</v>
      </c>
      <c r="O94" s="318"/>
      <c r="P94" s="339"/>
      <c r="Q94" s="339"/>
      <c r="R94" s="186">
        <v>347</v>
      </c>
      <c r="S94" s="318"/>
      <c r="T94" s="87">
        <f t="shared" si="17"/>
        <v>4752</v>
      </c>
      <c r="U94" s="180"/>
    </row>
    <row r="95" spans="5:22" ht="15.75" x14ac:dyDescent="0.25">
      <c r="E95" s="224">
        <f t="shared" si="19"/>
        <v>54</v>
      </c>
      <c r="F95" s="222">
        <v>4</v>
      </c>
      <c r="G95" s="340" t="s">
        <v>151</v>
      </c>
      <c r="H95" s="296" t="s">
        <v>64</v>
      </c>
      <c r="I95" s="253" t="s">
        <v>65</v>
      </c>
      <c r="J95" s="253">
        <v>5</v>
      </c>
      <c r="K95" s="252">
        <v>1</v>
      </c>
      <c r="L95" s="250">
        <v>3667</v>
      </c>
      <c r="M95" s="241">
        <v>738</v>
      </c>
      <c r="N95" s="223">
        <v>0</v>
      </c>
      <c r="O95" s="209"/>
      <c r="P95" s="338"/>
      <c r="Q95" s="338"/>
      <c r="R95" s="223">
        <v>0</v>
      </c>
      <c r="S95" s="209"/>
      <c r="T95" s="117">
        <f t="shared" si="17"/>
        <v>0</v>
      </c>
      <c r="U95" s="180"/>
    </row>
    <row r="96" spans="5:22" ht="15.75" x14ac:dyDescent="0.25">
      <c r="E96" s="207">
        <f t="shared" si="19"/>
        <v>55</v>
      </c>
      <c r="F96" s="183">
        <v>5</v>
      </c>
      <c r="G96" s="258" t="s">
        <v>66</v>
      </c>
      <c r="H96" s="243" t="s">
        <v>64</v>
      </c>
      <c r="I96" s="236" t="s">
        <v>12</v>
      </c>
      <c r="J96" s="236">
        <v>5</v>
      </c>
      <c r="K96" s="235">
        <v>1</v>
      </c>
      <c r="L96" s="256">
        <v>2435</v>
      </c>
      <c r="M96" s="239">
        <v>912</v>
      </c>
      <c r="N96" s="186">
        <v>3431</v>
      </c>
      <c r="O96" s="318"/>
      <c r="P96" s="339"/>
      <c r="Q96" s="339"/>
      <c r="R96" s="186">
        <v>347</v>
      </c>
      <c r="S96" s="318"/>
      <c r="T96" s="87">
        <f t="shared" si="17"/>
        <v>3778</v>
      </c>
      <c r="U96" s="180"/>
    </row>
    <row r="97" spans="5:22" ht="23.45" customHeight="1" x14ac:dyDescent="0.25">
      <c r="E97" s="192"/>
      <c r="F97" s="192"/>
      <c r="G97" s="213"/>
      <c r="H97" s="216"/>
      <c r="I97" s="436" t="s">
        <v>118</v>
      </c>
      <c r="J97" s="436"/>
      <c r="K97" s="243">
        <f>SUM(K92:K96)</f>
        <v>4</v>
      </c>
      <c r="L97" s="244">
        <f>SUM(L92:L96)</f>
        <v>12664</v>
      </c>
      <c r="M97" s="244">
        <f t="shared" ref="M97:R97" si="20">SUM(M92:M96)</f>
        <v>2761</v>
      </c>
      <c r="N97" s="315">
        <f t="shared" si="20"/>
        <v>11104</v>
      </c>
      <c r="O97" s="315"/>
      <c r="P97" s="315">
        <f t="shared" si="20"/>
        <v>0</v>
      </c>
      <c r="Q97" s="315">
        <f t="shared" si="20"/>
        <v>0</v>
      </c>
      <c r="R97" s="315">
        <f t="shared" si="20"/>
        <v>694</v>
      </c>
      <c r="S97" s="315">
        <v>0</v>
      </c>
      <c r="T97" s="317">
        <f>SUM(T92:T96)</f>
        <v>11798</v>
      </c>
      <c r="U97" s="180"/>
    </row>
    <row r="98" spans="5:22" ht="15.75" x14ac:dyDescent="0.25">
      <c r="E98" s="192"/>
      <c r="F98" s="192"/>
      <c r="G98" s="192"/>
      <c r="H98" s="192"/>
      <c r="I98" s="193"/>
      <c r="J98" s="193"/>
      <c r="K98" s="192"/>
      <c r="L98" s="214"/>
      <c r="M98" s="214"/>
      <c r="N98" s="214"/>
      <c r="O98" s="214"/>
      <c r="P98" s="214"/>
      <c r="Q98" s="214"/>
      <c r="R98" s="214"/>
      <c r="S98" s="214"/>
      <c r="T98" s="214"/>
      <c r="U98" s="180"/>
    </row>
    <row r="99" spans="5:22" ht="15.75" x14ac:dyDescent="0.25">
      <c r="E99" s="192"/>
      <c r="F99" s="192"/>
      <c r="G99" s="192"/>
      <c r="H99" s="192"/>
      <c r="I99" s="193"/>
      <c r="J99" s="193"/>
      <c r="K99" s="192"/>
      <c r="L99" s="214"/>
      <c r="M99" s="214"/>
      <c r="N99" s="214"/>
      <c r="O99" s="214"/>
      <c r="P99" s="214"/>
      <c r="Q99" s="214"/>
      <c r="R99" s="214"/>
      <c r="S99" s="214"/>
      <c r="T99" s="214"/>
      <c r="U99" s="180"/>
    </row>
    <row r="100" spans="5:22" ht="21" x14ac:dyDescent="0.35">
      <c r="E100" s="192"/>
      <c r="F100" s="192"/>
      <c r="G100" s="192"/>
      <c r="H100" s="192"/>
      <c r="I100" s="193"/>
      <c r="J100" s="193"/>
      <c r="K100" s="192"/>
      <c r="L100" s="214"/>
      <c r="M100" s="214"/>
      <c r="N100" s="229" t="s">
        <v>186</v>
      </c>
      <c r="O100" s="214"/>
      <c r="P100" s="214"/>
      <c r="Q100" s="214"/>
      <c r="R100" s="214"/>
      <c r="S100" s="214"/>
      <c r="T100" s="214"/>
      <c r="U100" s="180"/>
    </row>
    <row r="101" spans="5:22" ht="21" x14ac:dyDescent="0.35">
      <c r="E101" s="192"/>
      <c r="F101" s="192"/>
      <c r="G101" s="192"/>
      <c r="H101" s="192"/>
      <c r="I101" s="193"/>
      <c r="J101" s="193"/>
      <c r="K101" s="227"/>
      <c r="L101" s="228"/>
      <c r="M101" s="228"/>
      <c r="N101" s="228"/>
      <c r="O101" s="228"/>
      <c r="P101" s="228"/>
      <c r="Q101" s="212"/>
      <c r="R101" s="212"/>
      <c r="S101" s="212"/>
      <c r="T101" s="212"/>
      <c r="U101" s="180"/>
    </row>
    <row r="102" spans="5:22" ht="31.5" x14ac:dyDescent="0.25">
      <c r="E102" s="420" t="s">
        <v>119</v>
      </c>
      <c r="F102" s="420" t="s">
        <v>78</v>
      </c>
      <c r="G102" s="420" t="s">
        <v>3</v>
      </c>
      <c r="H102" s="420" t="s">
        <v>4</v>
      </c>
      <c r="I102" s="420" t="s">
        <v>5</v>
      </c>
      <c r="J102" s="420" t="s">
        <v>6</v>
      </c>
      <c r="K102" s="420" t="s">
        <v>7</v>
      </c>
      <c r="L102" s="420" t="s">
        <v>91</v>
      </c>
      <c r="M102" s="420" t="s">
        <v>146</v>
      </c>
      <c r="N102" s="420" t="s">
        <v>184</v>
      </c>
      <c r="O102" s="230"/>
      <c r="P102" s="420" t="s">
        <v>185</v>
      </c>
      <c r="Q102" s="420" t="s">
        <v>162</v>
      </c>
      <c r="R102" s="231"/>
      <c r="S102" s="231" t="s">
        <v>166</v>
      </c>
      <c r="T102" s="425" t="s">
        <v>75</v>
      </c>
      <c r="U102" s="180"/>
    </row>
    <row r="103" spans="5:22" ht="31.5" x14ac:dyDescent="0.25">
      <c r="E103" s="421"/>
      <c r="F103" s="421"/>
      <c r="G103" s="433"/>
      <c r="H103" s="433"/>
      <c r="I103" s="421"/>
      <c r="J103" s="421"/>
      <c r="K103" s="433"/>
      <c r="L103" s="421"/>
      <c r="M103" s="421"/>
      <c r="N103" s="423"/>
      <c r="O103" s="181" t="s">
        <v>149</v>
      </c>
      <c r="P103" s="421"/>
      <c r="Q103" s="421"/>
      <c r="R103" s="290" t="s">
        <v>153</v>
      </c>
      <c r="S103" s="290" t="s">
        <v>167</v>
      </c>
      <c r="T103" s="426"/>
      <c r="U103" s="180"/>
    </row>
    <row r="104" spans="5:22" ht="15.75" x14ac:dyDescent="0.25">
      <c r="E104" s="421"/>
      <c r="F104" s="421"/>
      <c r="G104" s="433"/>
      <c r="H104" s="433"/>
      <c r="I104" s="421"/>
      <c r="J104" s="421"/>
      <c r="K104" s="433"/>
      <c r="L104" s="421"/>
      <c r="M104" s="421"/>
      <c r="N104" s="423"/>
      <c r="O104" s="182"/>
      <c r="P104" s="421"/>
      <c r="Q104" s="421"/>
      <c r="R104" s="290" t="s">
        <v>154</v>
      </c>
      <c r="S104" s="290"/>
      <c r="T104" s="426"/>
      <c r="U104" s="180"/>
    </row>
    <row r="105" spans="5:22" ht="63.75" thickBot="1" x14ac:dyDescent="0.3">
      <c r="E105" s="421"/>
      <c r="F105" s="421"/>
      <c r="G105" s="434"/>
      <c r="H105" s="434"/>
      <c r="I105" s="424"/>
      <c r="J105" s="424"/>
      <c r="K105" s="434"/>
      <c r="L105" s="424"/>
      <c r="M105" s="422"/>
      <c r="N105" s="423"/>
      <c r="O105" s="181" t="s">
        <v>169</v>
      </c>
      <c r="P105" s="421"/>
      <c r="Q105" s="424"/>
      <c r="R105" s="291" t="s">
        <v>189</v>
      </c>
      <c r="S105" s="291" t="s">
        <v>168</v>
      </c>
      <c r="T105" s="427"/>
      <c r="U105" s="180"/>
    </row>
    <row r="106" spans="5:22" ht="15" customHeight="1" thickBot="1" x14ac:dyDescent="0.3">
      <c r="E106" s="183">
        <v>56</v>
      </c>
      <c r="F106" s="183">
        <v>1</v>
      </c>
      <c r="G106" s="259" t="s">
        <v>161</v>
      </c>
      <c r="H106" s="297" t="s">
        <v>117</v>
      </c>
      <c r="I106" s="260" t="s">
        <v>65</v>
      </c>
      <c r="J106" s="260">
        <v>3</v>
      </c>
      <c r="K106" s="260">
        <v>0.5</v>
      </c>
      <c r="L106" s="261"/>
      <c r="M106" s="261"/>
      <c r="N106" s="310">
        <v>1767</v>
      </c>
      <c r="O106" s="310"/>
      <c r="P106" s="319"/>
      <c r="Q106" s="310"/>
      <c r="R106" s="320">
        <v>174</v>
      </c>
      <c r="S106" s="319"/>
      <c r="T106" s="310">
        <f>N106+O106+Q106+R106</f>
        <v>1941</v>
      </c>
      <c r="U106" s="180"/>
    </row>
    <row r="107" spans="5:22" ht="15" customHeight="1" thickBot="1" x14ac:dyDescent="0.3">
      <c r="E107" s="192"/>
      <c r="F107" s="192"/>
      <c r="G107" s="262"/>
      <c r="H107" s="263"/>
      <c r="I107" s="264" t="s">
        <v>118</v>
      </c>
      <c r="J107" s="265"/>
      <c r="K107" s="266">
        <v>0.5</v>
      </c>
      <c r="L107" s="267"/>
      <c r="M107" s="267"/>
      <c r="N107" s="321">
        <v>1767</v>
      </c>
      <c r="O107" s="321"/>
      <c r="P107" s="322"/>
      <c r="Q107" s="321"/>
      <c r="R107" s="323">
        <v>174</v>
      </c>
      <c r="S107" s="322"/>
      <c r="T107" s="324">
        <v>1941</v>
      </c>
      <c r="U107" s="180"/>
    </row>
    <row r="108" spans="5:22" ht="25.15" customHeight="1" x14ac:dyDescent="0.25">
      <c r="E108" s="437" t="s">
        <v>87</v>
      </c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8"/>
      <c r="Q108" s="438"/>
      <c r="R108" s="438"/>
      <c r="S108" s="438"/>
      <c r="T108" s="438"/>
      <c r="U108" s="180"/>
      <c r="V108" s="74"/>
    </row>
    <row r="109" spans="5:22" ht="20.45" customHeight="1" x14ac:dyDescent="0.25">
      <c r="E109" s="439"/>
      <c r="F109" s="440"/>
      <c r="G109" s="440"/>
      <c r="H109" s="440"/>
      <c r="I109" s="440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  <c r="T109" s="440"/>
      <c r="U109" s="180"/>
    </row>
    <row r="110" spans="5:22" ht="14.45" customHeight="1" x14ac:dyDescent="0.25">
      <c r="E110" s="420" t="s">
        <v>119</v>
      </c>
      <c r="F110" s="420" t="s">
        <v>78</v>
      </c>
      <c r="G110" s="420" t="s">
        <v>3</v>
      </c>
      <c r="H110" s="420" t="s">
        <v>4</v>
      </c>
      <c r="I110" s="420" t="s">
        <v>5</v>
      </c>
      <c r="J110" s="420" t="s">
        <v>6</v>
      </c>
      <c r="K110" s="420" t="s">
        <v>7</v>
      </c>
      <c r="L110" s="420" t="s">
        <v>91</v>
      </c>
      <c r="M110" s="420" t="s">
        <v>146</v>
      </c>
      <c r="N110" s="420" t="s">
        <v>184</v>
      </c>
      <c r="O110" s="230"/>
      <c r="P110" s="420" t="s">
        <v>185</v>
      </c>
      <c r="Q110" s="420" t="s">
        <v>162</v>
      </c>
      <c r="R110" s="293"/>
      <c r="S110" s="293" t="s">
        <v>166</v>
      </c>
      <c r="T110" s="425" t="s">
        <v>75</v>
      </c>
      <c r="U110" s="180"/>
    </row>
    <row r="111" spans="5:22" ht="31.5" x14ac:dyDescent="0.25">
      <c r="E111" s="421"/>
      <c r="F111" s="421"/>
      <c r="G111" s="433"/>
      <c r="H111" s="433"/>
      <c r="I111" s="421"/>
      <c r="J111" s="421"/>
      <c r="K111" s="433"/>
      <c r="L111" s="421"/>
      <c r="M111" s="421"/>
      <c r="N111" s="423"/>
      <c r="O111" s="181" t="s">
        <v>149</v>
      </c>
      <c r="P111" s="421"/>
      <c r="Q111" s="421"/>
      <c r="R111" s="290" t="s">
        <v>153</v>
      </c>
      <c r="S111" s="290" t="s">
        <v>167</v>
      </c>
      <c r="T111" s="426"/>
      <c r="U111" s="180"/>
    </row>
    <row r="112" spans="5:22" ht="15.75" x14ac:dyDescent="0.25">
      <c r="E112" s="421"/>
      <c r="F112" s="421"/>
      <c r="G112" s="433"/>
      <c r="H112" s="433"/>
      <c r="I112" s="421"/>
      <c r="J112" s="421"/>
      <c r="K112" s="433"/>
      <c r="L112" s="421"/>
      <c r="M112" s="421"/>
      <c r="N112" s="423"/>
      <c r="O112" s="182"/>
      <c r="P112" s="421"/>
      <c r="Q112" s="421"/>
      <c r="R112" s="290" t="s">
        <v>154</v>
      </c>
      <c r="S112" s="290"/>
      <c r="T112" s="426"/>
      <c r="U112" s="180"/>
    </row>
    <row r="113" spans="5:23" ht="52.9" customHeight="1" thickBot="1" x14ac:dyDescent="0.3">
      <c r="E113" s="421"/>
      <c r="F113" s="421"/>
      <c r="G113" s="434"/>
      <c r="H113" s="434"/>
      <c r="I113" s="424"/>
      <c r="J113" s="424"/>
      <c r="K113" s="434"/>
      <c r="L113" s="424"/>
      <c r="M113" s="422"/>
      <c r="N113" s="423"/>
      <c r="O113" s="181" t="s">
        <v>169</v>
      </c>
      <c r="P113" s="421"/>
      <c r="Q113" s="424"/>
      <c r="R113" s="291" t="s">
        <v>189</v>
      </c>
      <c r="S113" s="291" t="s">
        <v>168</v>
      </c>
      <c r="T113" s="427"/>
      <c r="U113" s="180"/>
    </row>
    <row r="114" spans="5:23" ht="15.75" x14ac:dyDescent="0.25">
      <c r="E114" s="224">
        <v>57</v>
      </c>
      <c r="F114" s="222">
        <v>1</v>
      </c>
      <c r="G114" s="268" t="s">
        <v>151</v>
      </c>
      <c r="H114" s="296" t="s">
        <v>178</v>
      </c>
      <c r="I114" s="253" t="s">
        <v>12</v>
      </c>
      <c r="J114" s="253"/>
      <c r="K114" s="252">
        <v>1</v>
      </c>
      <c r="L114" s="255"/>
      <c r="M114" s="255"/>
      <c r="N114" s="117">
        <f t="shared" ref="N114" si="21">L114+M114</f>
        <v>0</v>
      </c>
      <c r="O114" s="117"/>
      <c r="P114" s="117"/>
      <c r="Q114" s="117"/>
      <c r="R114" s="117"/>
      <c r="S114" s="117"/>
      <c r="T114" s="325">
        <v>0</v>
      </c>
      <c r="U114" s="180"/>
    </row>
    <row r="115" spans="5:23" ht="15.75" x14ac:dyDescent="0.25">
      <c r="E115" s="207">
        <v>58</v>
      </c>
      <c r="F115" s="183">
        <v>2</v>
      </c>
      <c r="G115" s="282" t="s">
        <v>190</v>
      </c>
      <c r="H115" s="243" t="s">
        <v>178</v>
      </c>
      <c r="I115" s="236" t="s">
        <v>65</v>
      </c>
      <c r="J115" s="236">
        <v>4</v>
      </c>
      <c r="K115" s="235">
        <v>1</v>
      </c>
      <c r="L115" s="238">
        <v>2440</v>
      </c>
      <c r="M115" s="238"/>
      <c r="N115" s="87">
        <v>4879</v>
      </c>
      <c r="O115" s="87"/>
      <c r="P115" s="47"/>
      <c r="Q115" s="47"/>
      <c r="R115" s="47">
        <v>347</v>
      </c>
      <c r="S115" s="47"/>
      <c r="T115" s="87">
        <f>N115+O115+Q115+R115</f>
        <v>5226</v>
      </c>
      <c r="U115" s="180"/>
    </row>
    <row r="116" spans="5:23" ht="21" customHeight="1" x14ac:dyDescent="0.25">
      <c r="E116" s="192"/>
      <c r="F116" s="192"/>
      <c r="G116" s="242"/>
      <c r="H116" s="242"/>
      <c r="I116" s="436" t="s">
        <v>118</v>
      </c>
      <c r="J116" s="436"/>
      <c r="K116" s="243">
        <f>SUM(K114:K115)</f>
        <v>2</v>
      </c>
      <c r="L116" s="243">
        <f>L115</f>
        <v>2440</v>
      </c>
      <c r="M116" s="243">
        <f t="shared" ref="M116" si="22">M115</f>
        <v>0</v>
      </c>
      <c r="N116" s="317">
        <f>SUM(N114:N115)</f>
        <v>4879</v>
      </c>
      <c r="O116" s="315"/>
      <c r="P116" s="315">
        <f t="shared" ref="P116:Q116" si="23">SUM(P111:P115)</f>
        <v>0</v>
      </c>
      <c r="Q116" s="315">
        <f t="shared" si="23"/>
        <v>0</v>
      </c>
      <c r="R116" s="317">
        <f>SUM(R114:R115)</f>
        <v>347</v>
      </c>
      <c r="S116" s="315"/>
      <c r="T116" s="317">
        <f>T114+T115</f>
        <v>5226</v>
      </c>
      <c r="U116" s="180"/>
    </row>
    <row r="117" spans="5:23" ht="15.75" x14ac:dyDescent="0.25">
      <c r="E117" s="192"/>
      <c r="F117" s="192"/>
      <c r="G117" s="192"/>
      <c r="H117" s="192"/>
      <c r="I117" s="193"/>
      <c r="J117" s="193"/>
      <c r="K117" s="192"/>
      <c r="L117" s="180"/>
      <c r="M117" s="180"/>
      <c r="N117" s="180"/>
      <c r="O117" s="180"/>
      <c r="P117" s="180"/>
      <c r="Q117" s="180"/>
      <c r="R117" s="180"/>
      <c r="S117" s="180"/>
      <c r="T117" s="180"/>
      <c r="U117" s="180"/>
    </row>
    <row r="118" spans="5:23" ht="22.15" customHeight="1" x14ac:dyDescent="0.25">
      <c r="E118" s="428" t="s">
        <v>187</v>
      </c>
      <c r="F118" s="429"/>
      <c r="G118" s="429"/>
      <c r="H118" s="429"/>
      <c r="I118" s="429"/>
      <c r="J118" s="429"/>
      <c r="K118" s="429"/>
      <c r="L118" s="429"/>
      <c r="M118" s="429"/>
      <c r="N118" s="429"/>
      <c r="O118" s="429"/>
      <c r="P118" s="429"/>
      <c r="Q118" s="429"/>
      <c r="R118" s="429"/>
      <c r="S118" s="429"/>
      <c r="T118" s="429"/>
      <c r="U118" s="180"/>
      <c r="V118" s="74"/>
      <c r="W118" s="74"/>
    </row>
    <row r="119" spans="5:23" ht="24" customHeight="1" thickBot="1" x14ac:dyDescent="0.3">
      <c r="E119" s="430" t="s">
        <v>202</v>
      </c>
      <c r="F119" s="431"/>
      <c r="G119" s="431"/>
      <c r="H119" s="431"/>
      <c r="I119" s="431"/>
      <c r="J119" s="431"/>
      <c r="K119" s="431"/>
      <c r="L119" s="431"/>
      <c r="M119" s="431"/>
      <c r="N119" s="431"/>
      <c r="O119" s="431"/>
      <c r="P119" s="431"/>
      <c r="Q119" s="431"/>
      <c r="R119" s="431"/>
      <c r="S119" s="431"/>
      <c r="T119" s="431"/>
      <c r="U119" s="180"/>
    </row>
    <row r="120" spans="5:23" ht="14.45" customHeight="1" x14ac:dyDescent="0.25">
      <c r="E120" s="432" t="s">
        <v>119</v>
      </c>
      <c r="F120" s="432" t="s">
        <v>78</v>
      </c>
      <c r="G120" s="432" t="s">
        <v>3</v>
      </c>
      <c r="H120" s="432" t="s">
        <v>4</v>
      </c>
      <c r="I120" s="432" t="s">
        <v>5</v>
      </c>
      <c r="J120" s="432" t="s">
        <v>6</v>
      </c>
      <c r="K120" s="432" t="s">
        <v>7</v>
      </c>
      <c r="L120" s="432" t="s">
        <v>81</v>
      </c>
      <c r="M120" s="432" t="s">
        <v>146</v>
      </c>
      <c r="N120" s="432" t="s">
        <v>184</v>
      </c>
      <c r="O120" s="178"/>
      <c r="P120" s="432" t="s">
        <v>185</v>
      </c>
      <c r="Q120" s="432" t="s">
        <v>162</v>
      </c>
      <c r="R120" s="292"/>
      <c r="S120" s="292" t="s">
        <v>166</v>
      </c>
      <c r="T120" s="435" t="s">
        <v>75</v>
      </c>
      <c r="U120" s="180"/>
    </row>
    <row r="121" spans="5:23" ht="31.5" x14ac:dyDescent="0.25">
      <c r="E121" s="421"/>
      <c r="F121" s="421"/>
      <c r="G121" s="433"/>
      <c r="H121" s="433"/>
      <c r="I121" s="421"/>
      <c r="J121" s="421"/>
      <c r="K121" s="433"/>
      <c r="L121" s="421"/>
      <c r="M121" s="421"/>
      <c r="N121" s="423"/>
      <c r="O121" s="181" t="s">
        <v>149</v>
      </c>
      <c r="P121" s="421"/>
      <c r="Q121" s="421"/>
      <c r="R121" s="290" t="s">
        <v>153</v>
      </c>
      <c r="S121" s="290" t="s">
        <v>167</v>
      </c>
      <c r="T121" s="426"/>
      <c r="U121" s="180"/>
    </row>
    <row r="122" spans="5:23" ht="15.75" x14ac:dyDescent="0.25">
      <c r="E122" s="421"/>
      <c r="F122" s="421"/>
      <c r="G122" s="433"/>
      <c r="H122" s="433"/>
      <c r="I122" s="421"/>
      <c r="J122" s="421"/>
      <c r="K122" s="433"/>
      <c r="L122" s="421"/>
      <c r="M122" s="421"/>
      <c r="N122" s="423"/>
      <c r="O122" s="182"/>
      <c r="P122" s="421"/>
      <c r="Q122" s="421"/>
      <c r="R122" s="290" t="s">
        <v>154</v>
      </c>
      <c r="S122" s="290"/>
      <c r="T122" s="426"/>
      <c r="U122" s="180"/>
    </row>
    <row r="123" spans="5:23" ht="51.6" customHeight="1" thickBot="1" x14ac:dyDescent="0.3">
      <c r="E123" s="421"/>
      <c r="F123" s="421"/>
      <c r="G123" s="434"/>
      <c r="H123" s="434"/>
      <c r="I123" s="424"/>
      <c r="J123" s="424"/>
      <c r="K123" s="434"/>
      <c r="L123" s="424"/>
      <c r="M123" s="422"/>
      <c r="N123" s="423"/>
      <c r="O123" s="181" t="s">
        <v>169</v>
      </c>
      <c r="P123" s="421"/>
      <c r="Q123" s="424"/>
      <c r="R123" s="291" t="s">
        <v>189</v>
      </c>
      <c r="S123" s="291" t="s">
        <v>168</v>
      </c>
      <c r="T123" s="427"/>
      <c r="U123" s="180"/>
    </row>
    <row r="124" spans="5:23" ht="15.75" x14ac:dyDescent="0.25">
      <c r="E124" s="218">
        <v>59</v>
      </c>
      <c r="F124" s="183">
        <v>1</v>
      </c>
      <c r="G124" s="259" t="s">
        <v>18</v>
      </c>
      <c r="H124" s="298" t="s">
        <v>114</v>
      </c>
      <c r="I124" s="269" t="s">
        <v>20</v>
      </c>
      <c r="J124" s="269">
        <v>5</v>
      </c>
      <c r="K124" s="269">
        <v>0.5</v>
      </c>
      <c r="L124" s="270">
        <v>5751</v>
      </c>
      <c r="M124" s="270">
        <v>202</v>
      </c>
      <c r="N124" s="162">
        <f t="shared" ref="N124:N134" si="24">L124+M124</f>
        <v>5953</v>
      </c>
      <c r="O124" s="162"/>
      <c r="P124" s="105"/>
      <c r="Q124" s="162"/>
      <c r="R124" s="162"/>
      <c r="S124" s="162"/>
      <c r="T124" s="87">
        <f t="shared" ref="T124:T134" si="25">N124+O124+Q124+R124+S124</f>
        <v>5953</v>
      </c>
      <c r="U124" s="180"/>
    </row>
    <row r="125" spans="5:23" ht="15.75" x14ac:dyDescent="0.25">
      <c r="E125" s="226">
        <v>60</v>
      </c>
      <c r="F125" s="222">
        <v>2</v>
      </c>
      <c r="G125" s="268" t="s">
        <v>151</v>
      </c>
      <c r="H125" s="299" t="s">
        <v>114</v>
      </c>
      <c r="I125" s="254" t="s">
        <v>20</v>
      </c>
      <c r="J125" s="254"/>
      <c r="K125" s="254">
        <v>0.5</v>
      </c>
      <c r="L125" s="271"/>
      <c r="M125" s="271"/>
      <c r="N125" s="117">
        <f t="shared" si="24"/>
        <v>0</v>
      </c>
      <c r="O125" s="117"/>
      <c r="P125" s="115"/>
      <c r="Q125" s="117"/>
      <c r="R125" s="209"/>
      <c r="S125" s="209"/>
      <c r="T125" s="117">
        <f t="shared" si="25"/>
        <v>0</v>
      </c>
      <c r="U125" s="180"/>
    </row>
    <row r="126" spans="5:23" ht="15.75" x14ac:dyDescent="0.25">
      <c r="E126" s="219">
        <v>61</v>
      </c>
      <c r="F126" s="183">
        <v>3</v>
      </c>
      <c r="G126" s="259" t="s">
        <v>177</v>
      </c>
      <c r="H126" s="298" t="s">
        <v>120</v>
      </c>
      <c r="I126" s="269" t="s">
        <v>20</v>
      </c>
      <c r="J126" s="269">
        <v>5</v>
      </c>
      <c r="K126" s="269">
        <v>1</v>
      </c>
      <c r="L126" s="271">
        <v>4672</v>
      </c>
      <c r="M126" s="272">
        <v>850</v>
      </c>
      <c r="N126" s="162">
        <v>6449</v>
      </c>
      <c r="O126" s="326"/>
      <c r="P126" s="327"/>
      <c r="Q126" s="328"/>
      <c r="R126" s="329">
        <v>347</v>
      </c>
      <c r="S126" s="105">
        <v>47</v>
      </c>
      <c r="T126" s="162">
        <v>6843</v>
      </c>
      <c r="U126" s="180"/>
    </row>
    <row r="127" spans="5:23" ht="15.75" x14ac:dyDescent="0.25">
      <c r="E127" s="219">
        <v>62</v>
      </c>
      <c r="F127" s="183">
        <f t="shared" ref="F127" si="26">F126+1</f>
        <v>4</v>
      </c>
      <c r="G127" s="273" t="s">
        <v>104</v>
      </c>
      <c r="H127" s="300" t="s">
        <v>195</v>
      </c>
      <c r="I127" s="249" t="s">
        <v>20</v>
      </c>
      <c r="J127" s="249">
        <v>5</v>
      </c>
      <c r="K127" s="237">
        <v>1</v>
      </c>
      <c r="L127" s="274">
        <v>3865</v>
      </c>
      <c r="M127" s="275">
        <v>926</v>
      </c>
      <c r="N127" s="162">
        <f t="shared" si="24"/>
        <v>4791</v>
      </c>
      <c r="O127" s="318"/>
      <c r="P127" s="57"/>
      <c r="Q127" s="47"/>
      <c r="R127" s="186">
        <v>347</v>
      </c>
      <c r="S127" s="57">
        <v>46</v>
      </c>
      <c r="T127" s="87">
        <f t="shared" si="25"/>
        <v>5184</v>
      </c>
      <c r="U127" s="180"/>
    </row>
    <row r="128" spans="5:23" ht="15.75" x14ac:dyDescent="0.25">
      <c r="E128" s="219">
        <v>63</v>
      </c>
      <c r="F128" s="183">
        <v>5</v>
      </c>
      <c r="G128" s="276" t="s">
        <v>131</v>
      </c>
      <c r="H128" s="301" t="s">
        <v>196</v>
      </c>
      <c r="I128" s="237" t="s">
        <v>20</v>
      </c>
      <c r="J128" s="237">
        <v>5</v>
      </c>
      <c r="K128" s="237">
        <v>1</v>
      </c>
      <c r="L128" s="277">
        <v>3872</v>
      </c>
      <c r="M128" s="278">
        <v>924</v>
      </c>
      <c r="N128" s="162">
        <f t="shared" ref="N128" si="27">L128+M128</f>
        <v>4796</v>
      </c>
      <c r="O128" s="318"/>
      <c r="P128" s="59"/>
      <c r="Q128" s="47"/>
      <c r="R128" s="186">
        <v>347</v>
      </c>
      <c r="S128" s="59">
        <v>39</v>
      </c>
      <c r="T128" s="87">
        <f t="shared" ref="T128:T132" si="28">N128+O128+Q128+R128+S128</f>
        <v>5182</v>
      </c>
      <c r="U128" s="180"/>
    </row>
    <row r="129" spans="5:21" ht="15.75" x14ac:dyDescent="0.25">
      <c r="E129" s="342">
        <v>64</v>
      </c>
      <c r="F129" s="184">
        <v>6</v>
      </c>
      <c r="G129" s="343" t="s">
        <v>203</v>
      </c>
      <c r="H129" s="298" t="s">
        <v>116</v>
      </c>
      <c r="I129" s="269" t="s">
        <v>12</v>
      </c>
      <c r="J129" s="269">
        <v>5</v>
      </c>
      <c r="K129" s="269">
        <v>1</v>
      </c>
      <c r="L129" s="344"/>
      <c r="M129" s="344"/>
      <c r="N129" s="162">
        <v>3111</v>
      </c>
      <c r="O129" s="162"/>
      <c r="P129" s="345"/>
      <c r="Q129" s="162"/>
      <c r="R129" s="329">
        <v>347</v>
      </c>
      <c r="S129" s="345"/>
      <c r="T129" s="162">
        <f t="shared" si="28"/>
        <v>3458</v>
      </c>
      <c r="U129" s="180"/>
    </row>
    <row r="130" spans="5:21" ht="15.75" x14ac:dyDescent="0.25">
      <c r="E130" s="219">
        <v>65</v>
      </c>
      <c r="F130" s="183">
        <v>7</v>
      </c>
      <c r="G130" s="273" t="s">
        <v>158</v>
      </c>
      <c r="H130" s="298" t="s">
        <v>116</v>
      </c>
      <c r="I130" s="269" t="s">
        <v>207</v>
      </c>
      <c r="J130" s="269">
        <v>1</v>
      </c>
      <c r="K130" s="269">
        <v>1</v>
      </c>
      <c r="L130" s="274">
        <v>3268</v>
      </c>
      <c r="M130" s="274"/>
      <c r="N130" s="162">
        <v>3533</v>
      </c>
      <c r="O130" s="87"/>
      <c r="P130" s="57"/>
      <c r="Q130" s="47"/>
      <c r="R130" s="186">
        <v>347</v>
      </c>
      <c r="S130" s="57"/>
      <c r="T130" s="87">
        <f t="shared" si="28"/>
        <v>3880</v>
      </c>
      <c r="U130" s="180"/>
    </row>
    <row r="131" spans="5:21" ht="15.75" x14ac:dyDescent="0.25">
      <c r="E131" s="342">
        <v>66</v>
      </c>
      <c r="F131" s="184">
        <v>8</v>
      </c>
      <c r="G131" s="346" t="s">
        <v>204</v>
      </c>
      <c r="H131" s="298" t="s">
        <v>113</v>
      </c>
      <c r="I131" s="269" t="s">
        <v>12</v>
      </c>
      <c r="J131" s="269">
        <v>4</v>
      </c>
      <c r="K131" s="347">
        <v>1</v>
      </c>
      <c r="L131" s="270">
        <v>2842</v>
      </c>
      <c r="M131" s="275">
        <v>675</v>
      </c>
      <c r="N131" s="162">
        <v>3536</v>
      </c>
      <c r="O131" s="326"/>
      <c r="P131" s="105"/>
      <c r="Q131" s="162"/>
      <c r="R131" s="329">
        <v>347</v>
      </c>
      <c r="S131" s="105"/>
      <c r="T131" s="162">
        <f t="shared" si="28"/>
        <v>3883</v>
      </c>
      <c r="U131" s="180"/>
    </row>
    <row r="132" spans="5:21" ht="15.75" x14ac:dyDescent="0.25">
      <c r="E132" s="219">
        <v>67</v>
      </c>
      <c r="F132" s="183">
        <v>9</v>
      </c>
      <c r="G132" s="279" t="s">
        <v>192</v>
      </c>
      <c r="H132" s="298" t="s">
        <v>112</v>
      </c>
      <c r="I132" s="269" t="s">
        <v>14</v>
      </c>
      <c r="J132" s="269">
        <v>3</v>
      </c>
      <c r="K132" s="269">
        <v>1</v>
      </c>
      <c r="L132" s="270">
        <v>1991</v>
      </c>
      <c r="M132" s="275">
        <v>603</v>
      </c>
      <c r="N132" s="162">
        <v>2724</v>
      </c>
      <c r="O132" s="326"/>
      <c r="P132" s="105"/>
      <c r="Q132" s="162"/>
      <c r="R132" s="186">
        <v>347</v>
      </c>
      <c r="S132" s="105">
        <v>27</v>
      </c>
      <c r="T132" s="87">
        <f t="shared" si="28"/>
        <v>3098</v>
      </c>
      <c r="U132" s="180"/>
    </row>
    <row r="133" spans="5:21" ht="15.75" x14ac:dyDescent="0.25">
      <c r="E133" s="219">
        <v>68</v>
      </c>
      <c r="F133" s="183">
        <v>10</v>
      </c>
      <c r="G133" s="280" t="s">
        <v>191</v>
      </c>
      <c r="H133" s="243" t="s">
        <v>109</v>
      </c>
      <c r="I133" s="249" t="s">
        <v>65</v>
      </c>
      <c r="J133" s="249">
        <v>5</v>
      </c>
      <c r="K133" s="237">
        <v>1</v>
      </c>
      <c r="L133" s="274">
        <v>1900</v>
      </c>
      <c r="M133" s="278">
        <v>755</v>
      </c>
      <c r="N133" s="162">
        <v>2655</v>
      </c>
      <c r="O133" s="318"/>
      <c r="P133" s="57"/>
      <c r="Q133" s="47"/>
      <c r="R133" s="186">
        <v>347</v>
      </c>
      <c r="S133" s="57">
        <v>22</v>
      </c>
      <c r="T133" s="87">
        <v>3024</v>
      </c>
      <c r="U133" s="180"/>
    </row>
    <row r="134" spans="5:21" ht="18" customHeight="1" x14ac:dyDescent="0.25">
      <c r="E134" s="219">
        <v>69</v>
      </c>
      <c r="F134" s="183">
        <v>11</v>
      </c>
      <c r="G134" s="280" t="s">
        <v>106</v>
      </c>
      <c r="H134" s="243" t="s">
        <v>100</v>
      </c>
      <c r="I134" s="249" t="s">
        <v>12</v>
      </c>
      <c r="J134" s="249">
        <v>5</v>
      </c>
      <c r="K134" s="237">
        <v>1</v>
      </c>
      <c r="L134" s="274">
        <v>1900</v>
      </c>
      <c r="M134" s="278">
        <v>724</v>
      </c>
      <c r="N134" s="162">
        <f t="shared" si="24"/>
        <v>2624</v>
      </c>
      <c r="O134" s="318"/>
      <c r="P134" s="57"/>
      <c r="Q134" s="47"/>
      <c r="R134" s="186">
        <v>347</v>
      </c>
      <c r="S134" s="57">
        <v>22</v>
      </c>
      <c r="T134" s="87">
        <f t="shared" si="25"/>
        <v>2993</v>
      </c>
      <c r="U134" s="180"/>
    </row>
    <row r="135" spans="5:21" ht="15.75" x14ac:dyDescent="0.25">
      <c r="E135" s="219">
        <v>70</v>
      </c>
      <c r="F135" s="183">
        <v>12</v>
      </c>
      <c r="G135" s="281" t="s">
        <v>95</v>
      </c>
      <c r="H135" s="243" t="s">
        <v>100</v>
      </c>
      <c r="I135" s="236" t="s">
        <v>12</v>
      </c>
      <c r="J135" s="236">
        <v>5</v>
      </c>
      <c r="K135" s="249" t="s">
        <v>12</v>
      </c>
      <c r="L135" s="238"/>
      <c r="M135" s="278"/>
      <c r="N135" s="162">
        <v>2624</v>
      </c>
      <c r="O135" s="318"/>
      <c r="P135" s="47"/>
      <c r="Q135" s="47"/>
      <c r="R135" s="186">
        <v>347</v>
      </c>
      <c r="S135" s="47">
        <v>35</v>
      </c>
      <c r="T135" s="87">
        <v>3006</v>
      </c>
      <c r="U135" s="180"/>
    </row>
    <row r="136" spans="5:21" ht="15.75" x14ac:dyDescent="0.25">
      <c r="E136" s="219">
        <v>71</v>
      </c>
      <c r="F136" s="183">
        <v>13</v>
      </c>
      <c r="G136" s="257" t="s">
        <v>97</v>
      </c>
      <c r="H136" s="243" t="s">
        <v>100</v>
      </c>
      <c r="I136" s="236" t="s">
        <v>12</v>
      </c>
      <c r="J136" s="236">
        <v>5</v>
      </c>
      <c r="K136" s="235">
        <v>1</v>
      </c>
      <c r="L136" s="238">
        <v>1900</v>
      </c>
      <c r="M136" s="278">
        <v>724</v>
      </c>
      <c r="N136" s="162">
        <f t="shared" ref="N136:N138" si="29">L136+M136</f>
        <v>2624</v>
      </c>
      <c r="O136" s="318"/>
      <c r="P136" s="47"/>
      <c r="Q136" s="47"/>
      <c r="R136" s="186">
        <v>347</v>
      </c>
      <c r="S136" s="47">
        <v>35</v>
      </c>
      <c r="T136" s="87">
        <f t="shared" ref="T136:T138" si="30">N136+O136+Q136+R136+S136</f>
        <v>3006</v>
      </c>
      <c r="U136" s="180"/>
    </row>
    <row r="137" spans="5:21" ht="15.75" x14ac:dyDescent="0.25">
      <c r="E137" s="219">
        <v>72</v>
      </c>
      <c r="F137" s="183">
        <v>14</v>
      </c>
      <c r="G137" s="282" t="s">
        <v>98</v>
      </c>
      <c r="H137" s="243" t="s">
        <v>101</v>
      </c>
      <c r="I137" s="236"/>
      <c r="J137" s="236">
        <v>5</v>
      </c>
      <c r="K137" s="235">
        <v>1</v>
      </c>
      <c r="L137" s="238">
        <v>1900</v>
      </c>
      <c r="M137" s="278">
        <v>444</v>
      </c>
      <c r="N137" s="162">
        <f t="shared" si="29"/>
        <v>2344</v>
      </c>
      <c r="O137" s="318"/>
      <c r="P137" s="47"/>
      <c r="Q137" s="47"/>
      <c r="R137" s="186">
        <v>347</v>
      </c>
      <c r="S137" s="318"/>
      <c r="T137" s="87">
        <f t="shared" si="30"/>
        <v>2691</v>
      </c>
      <c r="U137" s="180"/>
    </row>
    <row r="138" spans="5:21" ht="15.75" x14ac:dyDescent="0.25">
      <c r="E138" s="219">
        <v>73</v>
      </c>
      <c r="F138" s="183">
        <v>15</v>
      </c>
      <c r="G138" s="282" t="s">
        <v>99</v>
      </c>
      <c r="H138" s="243" t="s">
        <v>102</v>
      </c>
      <c r="I138" s="236"/>
      <c r="J138" s="236">
        <v>5</v>
      </c>
      <c r="K138" s="235">
        <v>1</v>
      </c>
      <c r="L138" s="238">
        <v>1900</v>
      </c>
      <c r="M138" s="278">
        <v>444</v>
      </c>
      <c r="N138" s="162">
        <f t="shared" si="29"/>
        <v>2344</v>
      </c>
      <c r="O138" s="318"/>
      <c r="P138" s="47"/>
      <c r="Q138" s="47"/>
      <c r="R138" s="186">
        <v>347</v>
      </c>
      <c r="S138" s="318"/>
      <c r="T138" s="87">
        <f t="shared" si="30"/>
        <v>2691</v>
      </c>
      <c r="U138" s="180"/>
    </row>
    <row r="139" spans="5:21" ht="15.75" x14ac:dyDescent="0.25">
      <c r="E139" s="219">
        <v>74</v>
      </c>
      <c r="F139" s="183">
        <v>16</v>
      </c>
      <c r="G139" s="282" t="s">
        <v>96</v>
      </c>
      <c r="H139" s="243" t="s">
        <v>101</v>
      </c>
      <c r="I139" s="236"/>
      <c r="J139" s="236">
        <v>1</v>
      </c>
      <c r="K139" s="249">
        <v>1</v>
      </c>
      <c r="L139" s="238">
        <v>1900</v>
      </c>
      <c r="M139" s="278">
        <v>263</v>
      </c>
      <c r="N139" s="162">
        <v>2325</v>
      </c>
      <c r="O139" s="318"/>
      <c r="P139" s="47"/>
      <c r="Q139" s="47"/>
      <c r="R139" s="186">
        <v>347</v>
      </c>
      <c r="S139" s="318"/>
      <c r="T139" s="87">
        <f t="shared" ref="T139" si="31">N139+O139+Q139+R139+S139</f>
        <v>2672</v>
      </c>
      <c r="U139" s="180"/>
    </row>
    <row r="140" spans="5:21" ht="15.75" x14ac:dyDescent="0.25">
      <c r="E140" s="219">
        <v>75</v>
      </c>
      <c r="F140" s="183">
        <v>17</v>
      </c>
      <c r="G140" s="280" t="s">
        <v>105</v>
      </c>
      <c r="H140" s="301" t="s">
        <v>111</v>
      </c>
      <c r="I140" s="237"/>
      <c r="J140" s="237">
        <v>5</v>
      </c>
      <c r="K140" s="237">
        <v>1</v>
      </c>
      <c r="L140" s="277">
        <v>1900</v>
      </c>
      <c r="M140" s="278">
        <v>444</v>
      </c>
      <c r="N140" s="162">
        <f t="shared" ref="N140" si="32">L140+M140</f>
        <v>2344</v>
      </c>
      <c r="O140" s="318"/>
      <c r="P140" s="59"/>
      <c r="Q140" s="47"/>
      <c r="R140" s="186">
        <v>347</v>
      </c>
      <c r="S140" s="59">
        <v>17</v>
      </c>
      <c r="T140" s="87">
        <f t="shared" ref="T140:T143" si="33">N140+O140+Q140+R140+S140</f>
        <v>2708</v>
      </c>
      <c r="U140" s="180"/>
    </row>
    <row r="141" spans="5:21" ht="15.75" x14ac:dyDescent="0.25">
      <c r="E141" s="219">
        <v>76</v>
      </c>
      <c r="F141" s="183">
        <v>18</v>
      </c>
      <c r="G141" s="282" t="s">
        <v>181</v>
      </c>
      <c r="H141" s="300" t="s">
        <v>157</v>
      </c>
      <c r="I141" s="249" t="s">
        <v>20</v>
      </c>
      <c r="J141" s="249">
        <v>4</v>
      </c>
      <c r="K141" s="237">
        <v>0.25</v>
      </c>
      <c r="L141" s="283"/>
      <c r="M141" s="283"/>
      <c r="N141" s="162">
        <v>1055</v>
      </c>
      <c r="O141" s="87"/>
      <c r="P141" s="58"/>
      <c r="Q141" s="47"/>
      <c r="R141" s="186"/>
      <c r="S141" s="58"/>
      <c r="T141" s="87">
        <f t="shared" si="33"/>
        <v>1055</v>
      </c>
      <c r="U141" s="180"/>
    </row>
    <row r="142" spans="5:21" ht="15.75" x14ac:dyDescent="0.25">
      <c r="E142" s="219">
        <v>77</v>
      </c>
      <c r="F142" s="183">
        <v>19</v>
      </c>
      <c r="G142" s="282" t="s">
        <v>180</v>
      </c>
      <c r="H142" s="300" t="s">
        <v>157</v>
      </c>
      <c r="I142" s="249" t="s">
        <v>65</v>
      </c>
      <c r="J142" s="249">
        <v>5</v>
      </c>
      <c r="K142" s="237">
        <v>0.125</v>
      </c>
      <c r="L142" s="283"/>
      <c r="M142" s="283"/>
      <c r="N142" s="162">
        <v>604</v>
      </c>
      <c r="O142" s="87"/>
      <c r="P142" s="58"/>
      <c r="Q142" s="47"/>
      <c r="R142" s="186"/>
      <c r="S142" s="58"/>
      <c r="T142" s="87">
        <f t="shared" si="33"/>
        <v>604</v>
      </c>
      <c r="U142" s="180"/>
    </row>
    <row r="143" spans="5:21" ht="15.75" x14ac:dyDescent="0.25">
      <c r="E143" s="219">
        <v>78</v>
      </c>
      <c r="F143" s="183">
        <v>20</v>
      </c>
      <c r="G143" s="282" t="s">
        <v>182</v>
      </c>
      <c r="H143" s="300" t="s">
        <v>157</v>
      </c>
      <c r="I143" s="249" t="s">
        <v>65</v>
      </c>
      <c r="J143" s="249">
        <v>5</v>
      </c>
      <c r="K143" s="237">
        <v>0.125</v>
      </c>
      <c r="L143" s="283"/>
      <c r="M143" s="283"/>
      <c r="N143" s="162">
        <v>604</v>
      </c>
      <c r="O143" s="87"/>
      <c r="P143" s="58"/>
      <c r="Q143" s="47"/>
      <c r="R143" s="186"/>
      <c r="S143" s="58"/>
      <c r="T143" s="87">
        <f t="shared" si="33"/>
        <v>604</v>
      </c>
      <c r="U143" s="180"/>
    </row>
    <row r="144" spans="5:21" ht="15.6" customHeight="1" thickBot="1" x14ac:dyDescent="0.3">
      <c r="E144" s="217"/>
      <c r="F144" s="192"/>
      <c r="G144" s="246"/>
      <c r="H144" s="284"/>
      <c r="I144" s="436"/>
      <c r="J144" s="436"/>
      <c r="K144" s="285">
        <v>16.5</v>
      </c>
      <c r="L144" s="286"/>
      <c r="M144" s="286"/>
      <c r="N144" s="330">
        <f>SUM(N124:N143)</f>
        <v>57040</v>
      </c>
      <c r="O144" s="331"/>
      <c r="P144" s="331"/>
      <c r="Q144" s="331"/>
      <c r="R144" s="330">
        <f>SUM(R124:R143)</f>
        <v>5205</v>
      </c>
      <c r="S144" s="330">
        <f>SUM(S124:S143)</f>
        <v>290</v>
      </c>
      <c r="T144" s="330">
        <f>SUM(T124:T143)</f>
        <v>62535</v>
      </c>
      <c r="U144" s="214"/>
    </row>
    <row r="145" spans="5:22" ht="16.5" thickBot="1" x14ac:dyDescent="0.3">
      <c r="E145" s="192"/>
      <c r="F145" s="192"/>
      <c r="G145" s="242"/>
      <c r="H145" s="242"/>
      <c r="I145" s="287"/>
      <c r="J145" s="287"/>
      <c r="K145" s="288">
        <f>SUM(K33+K56+K74+K84+K97+K106+K116+K144)</f>
        <v>47</v>
      </c>
      <c r="L145" s="289"/>
      <c r="M145" s="289"/>
      <c r="N145" s="332">
        <f>SUM(N33+N56+N74+N84+N97+N107+N116+N144)</f>
        <v>219705</v>
      </c>
      <c r="O145" s="333"/>
      <c r="P145" s="333"/>
      <c r="Q145" s="333"/>
      <c r="R145" s="334" t="e">
        <f>SUM(#REF!+R56+RR7585+R97+R107+R116+R144)</f>
        <v>#REF!</v>
      </c>
      <c r="S145" s="335">
        <f>SUM(S33+S56+S74+S84+S97+S108+S116+S144)</f>
        <v>344</v>
      </c>
      <c r="T145" s="336">
        <f>T33+T56+T74+T84+T97+T107+T116+T144</f>
        <v>250081</v>
      </c>
      <c r="U145" s="180"/>
    </row>
    <row r="146" spans="5:22" ht="18.600000000000001" customHeight="1" x14ac:dyDescent="0.25">
      <c r="E146" s="428"/>
      <c r="F146" s="429"/>
      <c r="G146" s="429"/>
      <c r="H146" s="429"/>
      <c r="I146" s="429"/>
      <c r="J146" s="429"/>
      <c r="K146" s="429"/>
      <c r="L146" s="429"/>
      <c r="M146" s="429"/>
      <c r="N146" s="429"/>
      <c r="O146" s="429"/>
      <c r="P146" s="429"/>
      <c r="Q146" s="429"/>
      <c r="R146" s="429"/>
      <c r="S146" s="429"/>
      <c r="T146" s="429"/>
      <c r="U146" s="180"/>
      <c r="V146" s="74"/>
    </row>
    <row r="147" spans="5:22" ht="22.9" customHeight="1" thickBot="1" x14ac:dyDescent="0.3">
      <c r="E147" s="430"/>
      <c r="F147" s="430"/>
      <c r="G147" s="430"/>
      <c r="H147" s="430"/>
      <c r="I147" s="430"/>
      <c r="J147" s="430"/>
      <c r="K147" s="430"/>
      <c r="L147" s="430"/>
      <c r="M147" s="430"/>
      <c r="N147" s="430"/>
      <c r="O147" s="430"/>
      <c r="P147" s="430"/>
      <c r="Q147" s="430"/>
      <c r="R147" s="430"/>
      <c r="S147" s="430"/>
      <c r="T147" s="430"/>
      <c r="U147" s="180"/>
      <c r="V147" s="74"/>
    </row>
    <row r="148" spans="5:22" ht="28.15" hidden="1" customHeight="1" thickBot="1" x14ac:dyDescent="0.35">
      <c r="E148" s="303"/>
      <c r="F148" s="220"/>
      <c r="G148" s="304"/>
      <c r="H148" s="305"/>
      <c r="I148" s="306"/>
      <c r="J148" s="306"/>
      <c r="K148" s="307"/>
      <c r="L148" s="308"/>
      <c r="M148" s="309"/>
      <c r="N148" s="310"/>
      <c r="O148" s="311"/>
      <c r="P148" s="308"/>
      <c r="Q148" s="308"/>
      <c r="R148" s="312"/>
      <c r="S148" s="308"/>
      <c r="T148" s="313"/>
      <c r="U148" s="180"/>
    </row>
    <row r="149" spans="5:22" ht="18.75" x14ac:dyDescent="0.3">
      <c r="E149" s="192"/>
      <c r="F149" s="173" t="s">
        <v>170</v>
      </c>
      <c r="G149" s="173"/>
      <c r="H149" s="173"/>
      <c r="I149" s="173"/>
      <c r="J149" s="173"/>
      <c r="K149" s="173" t="s">
        <v>197</v>
      </c>
      <c r="L149" s="173"/>
      <c r="M149" s="173" t="s">
        <v>172</v>
      </c>
      <c r="N149" s="173"/>
      <c r="O149" s="173"/>
      <c r="P149" s="173"/>
      <c r="Q149" s="173"/>
      <c r="R149" s="173" t="s">
        <v>199</v>
      </c>
      <c r="S149" s="173"/>
      <c r="T149" s="194"/>
      <c r="U149" s="180"/>
    </row>
    <row r="150" spans="5:22" s="174" customFormat="1" ht="18.75" x14ac:dyDescent="0.3">
      <c r="E150" s="221"/>
      <c r="F150" s="173" t="s">
        <v>171</v>
      </c>
      <c r="G150" s="173"/>
      <c r="H150" s="173"/>
      <c r="I150" s="173"/>
      <c r="J150" s="173"/>
      <c r="K150" s="173" t="s">
        <v>198</v>
      </c>
      <c r="L150" s="173"/>
      <c r="M150" s="173" t="s">
        <v>173</v>
      </c>
      <c r="N150" s="173"/>
      <c r="O150" s="173"/>
      <c r="P150" s="173"/>
      <c r="Q150" s="173"/>
      <c r="R150" s="173" t="s">
        <v>200</v>
      </c>
      <c r="S150" s="173"/>
      <c r="T150" s="221"/>
      <c r="U150" s="221"/>
    </row>
    <row r="151" spans="5:22" ht="15.75" x14ac:dyDescent="0.25">
      <c r="E151" s="180"/>
      <c r="F151" s="180"/>
      <c r="G151" s="180"/>
      <c r="H151" s="180"/>
      <c r="I151" s="180"/>
      <c r="J151" s="180"/>
      <c r="K151" s="180"/>
      <c r="L151" s="180"/>
      <c r="M151" s="180"/>
      <c r="N151" s="180"/>
      <c r="O151" s="180"/>
      <c r="P151" s="180"/>
      <c r="Q151" s="180"/>
      <c r="R151" s="180"/>
      <c r="S151" s="180"/>
      <c r="T151" s="180"/>
      <c r="U151" s="180"/>
    </row>
    <row r="152" spans="5:22" ht="15.75" x14ac:dyDescent="0.25">
      <c r="E152" s="180"/>
      <c r="F152" s="180"/>
      <c r="G152" s="180"/>
      <c r="H152" s="180"/>
      <c r="I152" s="180"/>
      <c r="J152" s="180"/>
      <c r="K152" s="180"/>
      <c r="L152" s="180"/>
      <c r="M152" s="180"/>
      <c r="N152" s="180"/>
      <c r="O152" s="180"/>
      <c r="P152" s="180"/>
      <c r="Q152" s="180"/>
      <c r="R152" s="180"/>
      <c r="S152" s="180"/>
      <c r="T152" s="180"/>
      <c r="U152" s="180"/>
    </row>
    <row r="153" spans="5:22" ht="15.75" x14ac:dyDescent="0.25">
      <c r="E153" s="180"/>
      <c r="F153" s="180"/>
      <c r="G153" s="180"/>
      <c r="H153" s="180"/>
      <c r="I153" s="180"/>
      <c r="J153" s="180"/>
      <c r="K153" s="180"/>
      <c r="L153" s="180"/>
      <c r="M153" s="180"/>
      <c r="N153" s="180"/>
      <c r="O153" s="180"/>
      <c r="P153" s="180"/>
      <c r="Q153" s="180"/>
      <c r="R153" s="180"/>
      <c r="S153" s="180"/>
      <c r="T153" s="180"/>
      <c r="U153" s="180"/>
    </row>
    <row r="154" spans="5:22" ht="15.75" x14ac:dyDescent="0.25">
      <c r="E154" s="180"/>
      <c r="F154" s="180"/>
      <c r="G154" s="180"/>
      <c r="H154" s="180"/>
      <c r="I154" s="180"/>
      <c r="J154" s="180"/>
      <c r="K154" s="180"/>
      <c r="L154" s="180"/>
      <c r="M154" s="180"/>
      <c r="N154" s="180"/>
      <c r="O154" s="180"/>
      <c r="P154" s="180"/>
      <c r="Q154" s="180"/>
      <c r="R154" s="180"/>
      <c r="S154" s="180"/>
      <c r="T154" s="180"/>
      <c r="U154" s="180"/>
    </row>
    <row r="155" spans="5:22" ht="15.75" x14ac:dyDescent="0.25">
      <c r="E155" s="180"/>
      <c r="F155" s="180"/>
      <c r="G155" s="180"/>
      <c r="H155" s="180"/>
      <c r="I155" s="180"/>
      <c r="J155" s="180"/>
      <c r="K155" s="180"/>
      <c r="L155" s="180"/>
      <c r="M155" s="180"/>
      <c r="N155" s="180"/>
      <c r="O155" s="180"/>
      <c r="P155" s="180"/>
      <c r="Q155" s="180"/>
      <c r="R155" s="180"/>
      <c r="S155" s="180"/>
      <c r="T155" s="180"/>
      <c r="U155" s="180"/>
    </row>
    <row r="156" spans="5:22" ht="15.75" x14ac:dyDescent="0.25">
      <c r="E156" s="180"/>
      <c r="F156" s="180"/>
      <c r="G156" s="180"/>
      <c r="H156" s="180"/>
      <c r="I156" s="180"/>
      <c r="J156" s="180"/>
      <c r="K156" s="180"/>
      <c r="L156" s="180"/>
      <c r="M156" s="180"/>
      <c r="N156" s="180"/>
      <c r="O156" s="180"/>
      <c r="P156" s="180"/>
      <c r="Q156" s="180"/>
      <c r="R156" s="180"/>
      <c r="S156" s="180"/>
      <c r="T156" s="180"/>
      <c r="U156" s="180"/>
    </row>
    <row r="157" spans="5:22" ht="15.75" x14ac:dyDescent="0.25">
      <c r="E157" s="180"/>
      <c r="F157" s="180"/>
      <c r="G157" s="180"/>
      <c r="H157" s="180"/>
      <c r="I157" s="180"/>
      <c r="J157" s="180"/>
      <c r="K157" s="180"/>
      <c r="L157" s="180"/>
      <c r="M157" s="180"/>
      <c r="N157" s="180"/>
      <c r="O157" s="180"/>
      <c r="P157" s="180"/>
      <c r="Q157" s="180"/>
      <c r="R157" s="180"/>
      <c r="S157" s="180"/>
      <c r="T157" s="180"/>
      <c r="U157" s="180"/>
    </row>
    <row r="158" spans="5:22" ht="15.75" x14ac:dyDescent="0.25">
      <c r="E158" s="180"/>
      <c r="F158" s="180"/>
      <c r="G158" s="180"/>
      <c r="H158" s="180"/>
      <c r="I158" s="180"/>
      <c r="J158" s="180"/>
      <c r="K158" s="180"/>
      <c r="L158" s="180"/>
      <c r="M158" s="180"/>
      <c r="N158" s="180"/>
      <c r="O158" s="180"/>
      <c r="P158" s="180"/>
      <c r="Q158" s="180"/>
      <c r="R158" s="180"/>
      <c r="S158" s="180"/>
      <c r="T158" s="180"/>
      <c r="U158" s="180"/>
    </row>
    <row r="159" spans="5:22" ht="15.75" x14ac:dyDescent="0.25">
      <c r="E159" s="180"/>
      <c r="F159" s="180"/>
      <c r="G159" s="180"/>
      <c r="H159" s="180"/>
      <c r="I159" s="180"/>
      <c r="J159" s="180"/>
      <c r="K159" s="180"/>
      <c r="L159" s="180"/>
      <c r="M159" s="180"/>
      <c r="N159" s="180"/>
      <c r="O159" s="180"/>
      <c r="P159" s="180"/>
      <c r="Q159" s="180"/>
      <c r="R159" s="180"/>
      <c r="S159" s="180"/>
      <c r="T159" s="180"/>
      <c r="U159" s="180"/>
    </row>
    <row r="160" spans="5:22" ht="15.75" x14ac:dyDescent="0.25">
      <c r="E160" s="180"/>
      <c r="F160" s="180"/>
      <c r="G160" s="180"/>
      <c r="H160" s="180"/>
      <c r="I160" s="180"/>
      <c r="J160" s="180"/>
      <c r="K160" s="180"/>
      <c r="L160" s="180"/>
      <c r="M160" s="180"/>
      <c r="N160" s="180"/>
      <c r="O160" s="180"/>
      <c r="P160" s="180"/>
      <c r="Q160" s="180"/>
      <c r="R160" s="180"/>
      <c r="S160" s="180"/>
      <c r="T160" s="180"/>
      <c r="U160" s="180"/>
    </row>
    <row r="161" spans="5:21" ht="15.75" x14ac:dyDescent="0.25">
      <c r="E161" s="180"/>
      <c r="F161" s="180"/>
      <c r="G161" s="180"/>
      <c r="H161" s="180"/>
      <c r="I161" s="180"/>
      <c r="J161" s="180"/>
      <c r="K161" s="180"/>
      <c r="L161" s="180"/>
      <c r="M161" s="180"/>
      <c r="N161" s="180"/>
      <c r="O161" s="180"/>
      <c r="P161" s="180"/>
      <c r="Q161" s="180"/>
      <c r="R161" s="180"/>
      <c r="S161" s="180"/>
      <c r="T161" s="180"/>
      <c r="U161" s="180"/>
    </row>
  </sheetData>
  <mergeCells count="131">
    <mergeCell ref="A9:A12"/>
    <mergeCell ref="B9:B12"/>
    <mergeCell ref="C9:D11"/>
    <mergeCell ref="E9:E12"/>
    <mergeCell ref="F9:F12"/>
    <mergeCell ref="G9:G12"/>
    <mergeCell ref="H9:H12"/>
    <mergeCell ref="P9:P12"/>
    <mergeCell ref="Q9:Q12"/>
    <mergeCell ref="E35:U35"/>
    <mergeCell ref="I9:I12"/>
    <mergeCell ref="J9:J12"/>
    <mergeCell ref="K9:K12"/>
    <mergeCell ref="L9:L12"/>
    <mergeCell ref="M9:M12"/>
    <mergeCell ref="N9:N12"/>
    <mergeCell ref="B1:J2"/>
    <mergeCell ref="E7:T7"/>
    <mergeCell ref="E8:T8"/>
    <mergeCell ref="T9:T12"/>
    <mergeCell ref="N37:N40"/>
    <mergeCell ref="P37:P40"/>
    <mergeCell ref="Q37:Q40"/>
    <mergeCell ref="T37:T40"/>
    <mergeCell ref="A52:D52"/>
    <mergeCell ref="E36:U36"/>
    <mergeCell ref="E37:E40"/>
    <mergeCell ref="F37:F40"/>
    <mergeCell ref="G37:G40"/>
    <mergeCell ref="H37:H40"/>
    <mergeCell ref="I37:I40"/>
    <mergeCell ref="J37:J40"/>
    <mergeCell ref="K37:K40"/>
    <mergeCell ref="L37:L40"/>
    <mergeCell ref="M37:M40"/>
    <mergeCell ref="I56:J56"/>
    <mergeCell ref="E58:U58"/>
    <mergeCell ref="E59:U59"/>
    <mergeCell ref="E60:E63"/>
    <mergeCell ref="F60:F63"/>
    <mergeCell ref="G60:G63"/>
    <mergeCell ref="H60:H63"/>
    <mergeCell ref="I60:I63"/>
    <mergeCell ref="J60:J63"/>
    <mergeCell ref="K60:K63"/>
    <mergeCell ref="L60:L63"/>
    <mergeCell ref="M60:M63"/>
    <mergeCell ref="N60:N63"/>
    <mergeCell ref="P60:P63"/>
    <mergeCell ref="Q60:Q63"/>
    <mergeCell ref="T60:T63"/>
    <mergeCell ref="I74:J74"/>
    <mergeCell ref="E76:T76"/>
    <mergeCell ref="E77:T77"/>
    <mergeCell ref="E78:E81"/>
    <mergeCell ref="F78:F81"/>
    <mergeCell ref="G78:G81"/>
    <mergeCell ref="H78:H81"/>
    <mergeCell ref="I78:I81"/>
    <mergeCell ref="J78:J81"/>
    <mergeCell ref="T78:T81"/>
    <mergeCell ref="K78:K81"/>
    <mergeCell ref="L78:L81"/>
    <mergeCell ref="M78:M81"/>
    <mergeCell ref="N78:N81"/>
    <mergeCell ref="P78:P81"/>
    <mergeCell ref="Q78:Q81"/>
    <mergeCell ref="I84:J84"/>
    <mergeCell ref="E86:T86"/>
    <mergeCell ref="E87:T87"/>
    <mergeCell ref="E88:E91"/>
    <mergeCell ref="F88:F91"/>
    <mergeCell ref="G88:G91"/>
    <mergeCell ref="H88:H91"/>
    <mergeCell ref="I88:I91"/>
    <mergeCell ref="J88:J91"/>
    <mergeCell ref="T88:T91"/>
    <mergeCell ref="K88:K91"/>
    <mergeCell ref="L88:L91"/>
    <mergeCell ref="M88:M91"/>
    <mergeCell ref="N88:N91"/>
    <mergeCell ref="P88:P91"/>
    <mergeCell ref="Q88:Q91"/>
    <mergeCell ref="I97:J97"/>
    <mergeCell ref="E108:T108"/>
    <mergeCell ref="E109:T109"/>
    <mergeCell ref="E110:E113"/>
    <mergeCell ref="F110:F113"/>
    <mergeCell ref="G110:G113"/>
    <mergeCell ref="H110:H113"/>
    <mergeCell ref="I110:I113"/>
    <mergeCell ref="J110:J113"/>
    <mergeCell ref="T110:T113"/>
    <mergeCell ref="K110:K113"/>
    <mergeCell ref="L110:L113"/>
    <mergeCell ref="M110:M113"/>
    <mergeCell ref="N110:N113"/>
    <mergeCell ref="P110:P113"/>
    <mergeCell ref="Q110:Q113"/>
    <mergeCell ref="E102:E105"/>
    <mergeCell ref="F102:F105"/>
    <mergeCell ref="G102:G105"/>
    <mergeCell ref="H102:H105"/>
    <mergeCell ref="I102:I105"/>
    <mergeCell ref="J102:J105"/>
    <mergeCell ref="K102:K105"/>
    <mergeCell ref="L102:L105"/>
    <mergeCell ref="M102:M105"/>
    <mergeCell ref="N102:N105"/>
    <mergeCell ref="P102:P105"/>
    <mergeCell ref="Q102:Q105"/>
    <mergeCell ref="T102:T105"/>
    <mergeCell ref="E118:T118"/>
    <mergeCell ref="E119:T119"/>
    <mergeCell ref="E146:T146"/>
    <mergeCell ref="E147:T147"/>
    <mergeCell ref="Q120:Q123"/>
    <mergeCell ref="E120:E123"/>
    <mergeCell ref="F120:F123"/>
    <mergeCell ref="G120:G123"/>
    <mergeCell ref="H120:H123"/>
    <mergeCell ref="T120:T123"/>
    <mergeCell ref="I116:J116"/>
    <mergeCell ref="I120:I123"/>
    <mergeCell ref="J120:J123"/>
    <mergeCell ref="K120:K123"/>
    <mergeCell ref="L120:L123"/>
    <mergeCell ref="M120:M123"/>
    <mergeCell ref="N120:N123"/>
    <mergeCell ref="P120:P123"/>
    <mergeCell ref="I144:J144"/>
  </mergeCells>
  <pageMargins left="0.118110236220472" right="0" top="0.15748031496063" bottom="0" header="0.31496062992126" footer="0.31496062992126"/>
  <pageSetup paperSize="9" scale="65" orientation="landscape" r:id="rId1"/>
  <rowBreaks count="2" manualBreakCount="2">
    <brk id="56" max="16383" man="1"/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3"/>
  <sheetViews>
    <sheetView topLeftCell="E125" zoomScale="85" zoomScaleNormal="85" workbookViewId="0">
      <selection activeCell="M7" sqref="M7"/>
    </sheetView>
  </sheetViews>
  <sheetFormatPr defaultRowHeight="15" x14ac:dyDescent="0.25"/>
  <cols>
    <col min="1" max="1" width="3.7109375" hidden="1" customWidth="1"/>
    <col min="2" max="2" width="0" hidden="1" customWidth="1"/>
    <col min="3" max="3" width="10.140625" hidden="1" customWidth="1"/>
    <col min="4" max="4" width="0" hidden="1" customWidth="1"/>
    <col min="5" max="5" width="3.7109375" customWidth="1"/>
    <col min="6" max="6" width="4.28515625" customWidth="1"/>
    <col min="7" max="7" width="26.140625" customWidth="1"/>
    <col min="9" max="9" width="8" customWidth="1"/>
    <col min="11" max="11" width="14.85546875" customWidth="1"/>
    <col min="12" max="12" width="0.28515625" hidden="1" customWidth="1"/>
    <col min="13" max="13" width="10.42578125" hidden="1" customWidth="1"/>
    <col min="14" max="14" width="12.7109375" customWidth="1"/>
    <col min="15" max="15" width="11.7109375" customWidth="1"/>
    <col min="16" max="16" width="12.7109375" customWidth="1"/>
    <col min="17" max="17" width="10.42578125" customWidth="1"/>
    <col min="18" max="19" width="10.85546875" customWidth="1"/>
    <col min="20" max="20" width="13.85546875" customWidth="1"/>
    <col min="21" max="21" width="13.28515625" customWidth="1"/>
  </cols>
  <sheetData>
    <row r="1" spans="1:22" ht="14.45" hidden="1" x14ac:dyDescent="0.3">
      <c r="B1" s="413"/>
      <c r="C1" s="413"/>
      <c r="D1" s="413"/>
      <c r="E1" s="413"/>
      <c r="F1" s="413"/>
      <c r="G1" s="413"/>
      <c r="H1" s="413"/>
      <c r="I1" s="413"/>
      <c r="J1" s="413"/>
      <c r="K1" s="141"/>
    </row>
    <row r="2" spans="1:22" ht="19.5" hidden="1" customHeight="1" x14ac:dyDescent="0.3">
      <c r="B2" s="413"/>
      <c r="C2" s="413"/>
      <c r="D2" s="413"/>
      <c r="E2" s="413"/>
      <c r="F2" s="413"/>
      <c r="G2" s="413"/>
      <c r="H2" s="413"/>
      <c r="I2" s="413"/>
      <c r="J2" s="413"/>
      <c r="K2" s="141"/>
    </row>
    <row r="3" spans="1:22" ht="19.5" hidden="1" customHeight="1" x14ac:dyDescent="0.3"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22" ht="14.45" hidden="1" x14ac:dyDescent="0.3">
      <c r="B4" s="141"/>
      <c r="C4" s="141"/>
      <c r="D4" s="141"/>
      <c r="E4" s="141"/>
      <c r="F4" s="141"/>
      <c r="G4" s="141"/>
      <c r="H4" s="141"/>
      <c r="I4" s="141"/>
      <c r="J4" s="141"/>
      <c r="K4" s="141"/>
    </row>
    <row r="5" spans="1:22" ht="22.15" customHeight="1" x14ac:dyDescent="0.3">
      <c r="B5" s="141"/>
      <c r="C5" s="141"/>
      <c r="D5" s="141"/>
      <c r="E5" s="393" t="s">
        <v>73</v>
      </c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394"/>
      <c r="S5" s="394"/>
      <c r="T5" s="394"/>
      <c r="U5" s="74"/>
      <c r="V5" s="74" t="s">
        <v>176</v>
      </c>
    </row>
    <row r="6" spans="1:22" ht="22.15" customHeight="1" thickBot="1" x14ac:dyDescent="0.35">
      <c r="B6" s="141"/>
      <c r="C6" s="141"/>
      <c r="D6" s="141"/>
      <c r="E6" s="389" t="s">
        <v>159</v>
      </c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0"/>
      <c r="Q6" s="390"/>
      <c r="R6" s="390"/>
      <c r="S6" s="390"/>
      <c r="T6" s="390"/>
      <c r="U6" s="75"/>
      <c r="V6" s="75"/>
    </row>
    <row r="7" spans="1:22" ht="14.45" customHeight="1" x14ac:dyDescent="0.25">
      <c r="A7" s="398" t="s">
        <v>0</v>
      </c>
      <c r="B7" s="414" t="s">
        <v>1</v>
      </c>
      <c r="C7" s="417" t="s">
        <v>2</v>
      </c>
      <c r="D7" s="414"/>
      <c r="E7" s="398" t="s">
        <v>119</v>
      </c>
      <c r="F7" s="398" t="s">
        <v>78</v>
      </c>
      <c r="G7" s="398" t="s">
        <v>3</v>
      </c>
      <c r="H7" s="398" t="s">
        <v>4</v>
      </c>
      <c r="I7" s="398" t="s">
        <v>5</v>
      </c>
      <c r="J7" s="398" t="s">
        <v>6</v>
      </c>
      <c r="K7" s="398" t="s">
        <v>76</v>
      </c>
      <c r="L7" s="398" t="s">
        <v>74</v>
      </c>
      <c r="M7" s="398" t="s">
        <v>146</v>
      </c>
      <c r="N7" s="398" t="s">
        <v>163</v>
      </c>
      <c r="O7" s="139"/>
      <c r="P7" s="398" t="s">
        <v>129</v>
      </c>
      <c r="Q7" s="403" t="s">
        <v>162</v>
      </c>
      <c r="R7" s="132"/>
      <c r="S7" s="132" t="s">
        <v>166</v>
      </c>
      <c r="T7" s="395" t="s">
        <v>75</v>
      </c>
    </row>
    <row r="8" spans="1:22" ht="14.45" customHeight="1" x14ac:dyDescent="0.25">
      <c r="A8" s="399"/>
      <c r="B8" s="415"/>
      <c r="C8" s="418"/>
      <c r="D8" s="415"/>
      <c r="E8" s="401"/>
      <c r="F8" s="401"/>
      <c r="G8" s="399"/>
      <c r="H8" s="399"/>
      <c r="I8" s="401"/>
      <c r="J8" s="401"/>
      <c r="K8" s="401"/>
      <c r="L8" s="401"/>
      <c r="M8" s="401"/>
      <c r="N8" s="448"/>
      <c r="O8" s="140" t="s">
        <v>149</v>
      </c>
      <c r="P8" s="401"/>
      <c r="Q8" s="407"/>
      <c r="R8" s="133" t="s">
        <v>153</v>
      </c>
      <c r="S8" s="133" t="s">
        <v>167</v>
      </c>
      <c r="T8" s="396"/>
    </row>
    <row r="9" spans="1:22" ht="15.75" thickBot="1" x14ac:dyDescent="0.3">
      <c r="A9" s="399"/>
      <c r="B9" s="415"/>
      <c r="C9" s="419"/>
      <c r="D9" s="416"/>
      <c r="E9" s="401"/>
      <c r="F9" s="401"/>
      <c r="G9" s="399"/>
      <c r="H9" s="399"/>
      <c r="I9" s="401"/>
      <c r="J9" s="401"/>
      <c r="K9" s="401"/>
      <c r="L9" s="401"/>
      <c r="M9" s="401"/>
      <c r="N9" s="448"/>
      <c r="O9" s="125"/>
      <c r="P9" s="401"/>
      <c r="Q9" s="407"/>
      <c r="R9" s="133" t="s">
        <v>154</v>
      </c>
      <c r="S9" s="133"/>
      <c r="T9" s="396"/>
    </row>
    <row r="10" spans="1:22" ht="63.75" customHeight="1" thickBot="1" x14ac:dyDescent="0.3">
      <c r="A10" s="400"/>
      <c r="B10" s="416"/>
      <c r="C10" s="1" t="s">
        <v>9</v>
      </c>
      <c r="D10" s="2" t="s">
        <v>10</v>
      </c>
      <c r="E10" s="401"/>
      <c r="F10" s="401"/>
      <c r="G10" s="400"/>
      <c r="H10" s="400"/>
      <c r="I10" s="402"/>
      <c r="J10" s="402"/>
      <c r="K10" s="402"/>
      <c r="L10" s="402"/>
      <c r="M10" s="409"/>
      <c r="N10" s="448"/>
      <c r="O10" s="140" t="s">
        <v>164</v>
      </c>
      <c r="P10" s="401"/>
      <c r="Q10" s="408"/>
      <c r="R10" s="134" t="s">
        <v>165</v>
      </c>
      <c r="S10" s="135" t="s">
        <v>168</v>
      </c>
      <c r="T10" s="397"/>
    </row>
    <row r="11" spans="1:22" ht="28.9" x14ac:dyDescent="0.3">
      <c r="A11" s="4"/>
      <c r="B11" s="4"/>
      <c r="C11" s="5">
        <v>35583</v>
      </c>
      <c r="D11" s="6"/>
      <c r="E11" s="4">
        <v>1</v>
      </c>
      <c r="F11" s="4">
        <v>1</v>
      </c>
      <c r="G11" s="124" t="s">
        <v>36</v>
      </c>
      <c r="H11" s="118" t="s">
        <v>124</v>
      </c>
      <c r="I11" s="119" t="s">
        <v>12</v>
      </c>
      <c r="J11" s="119">
        <v>5</v>
      </c>
      <c r="K11" s="119">
        <v>1</v>
      </c>
      <c r="L11" s="120">
        <v>10494</v>
      </c>
      <c r="M11" s="11"/>
      <c r="N11" s="157">
        <f>L11+M11</f>
        <v>10494</v>
      </c>
      <c r="O11" s="157"/>
      <c r="P11" s="157"/>
      <c r="Q11" s="157">
        <v>950</v>
      </c>
      <c r="R11" s="157">
        <v>347</v>
      </c>
      <c r="S11" s="157"/>
      <c r="T11" s="109">
        <f>N11+O11+Q11+S11+R11</f>
        <v>11791</v>
      </c>
    </row>
    <row r="12" spans="1:22" ht="17.45" x14ac:dyDescent="0.3">
      <c r="A12" s="4"/>
      <c r="B12" s="4"/>
      <c r="C12" s="5">
        <v>34941</v>
      </c>
      <c r="D12" s="6"/>
      <c r="E12" s="4">
        <f>E11+1</f>
        <v>2</v>
      </c>
      <c r="F12" s="4">
        <f>F11+1</f>
        <v>2</v>
      </c>
      <c r="G12" s="15" t="s">
        <v>23</v>
      </c>
      <c r="H12" s="4" t="s">
        <v>11</v>
      </c>
      <c r="I12" s="8" t="s">
        <v>20</v>
      </c>
      <c r="J12" s="8">
        <v>5</v>
      </c>
      <c r="K12" s="8">
        <v>1</v>
      </c>
      <c r="L12" s="10">
        <v>5869</v>
      </c>
      <c r="M12" s="68">
        <v>669</v>
      </c>
      <c r="N12" s="157">
        <v>6538</v>
      </c>
      <c r="O12" s="157">
        <v>981</v>
      </c>
      <c r="P12" s="158"/>
      <c r="Q12" s="157">
        <v>950</v>
      </c>
      <c r="R12" s="157">
        <v>347</v>
      </c>
      <c r="S12" s="157"/>
      <c r="T12" s="109">
        <f t="shared" ref="T12:T33" si="0">N12+O12+Q12+S12+R12</f>
        <v>8816</v>
      </c>
    </row>
    <row r="13" spans="1:22" ht="17.45" x14ac:dyDescent="0.3">
      <c r="A13" s="4"/>
      <c r="B13" s="4"/>
      <c r="C13" s="5">
        <v>35583</v>
      </c>
      <c r="D13" s="6"/>
      <c r="E13" s="4">
        <f t="shared" ref="E13:F28" si="1">E12+1</f>
        <v>3</v>
      </c>
      <c r="F13" s="4">
        <f t="shared" si="1"/>
        <v>3</v>
      </c>
      <c r="G13" s="7" t="s">
        <v>30</v>
      </c>
      <c r="H13" s="4" t="s">
        <v>11</v>
      </c>
      <c r="I13" s="8" t="s">
        <v>12</v>
      </c>
      <c r="J13" s="8">
        <v>5</v>
      </c>
      <c r="K13" s="8">
        <v>1</v>
      </c>
      <c r="L13" s="10">
        <v>9966</v>
      </c>
      <c r="M13" s="68">
        <v>211</v>
      </c>
      <c r="N13" s="157">
        <v>10177</v>
      </c>
      <c r="O13" s="157">
        <v>1526</v>
      </c>
      <c r="P13" s="157"/>
      <c r="Q13" s="157">
        <v>950</v>
      </c>
      <c r="R13" s="157">
        <v>231</v>
      </c>
      <c r="S13" s="157"/>
      <c r="T13" s="109">
        <f t="shared" si="0"/>
        <v>12884</v>
      </c>
    </row>
    <row r="14" spans="1:22" ht="17.45" x14ac:dyDescent="0.3">
      <c r="A14" s="4"/>
      <c r="B14" s="4"/>
      <c r="C14" s="5">
        <v>35583</v>
      </c>
      <c r="D14" s="6"/>
      <c r="E14" s="4">
        <f t="shared" si="1"/>
        <v>4</v>
      </c>
      <c r="F14" s="4">
        <f t="shared" si="1"/>
        <v>4</v>
      </c>
      <c r="G14" s="7" t="s">
        <v>28</v>
      </c>
      <c r="H14" s="4" t="s">
        <v>11</v>
      </c>
      <c r="I14" s="8" t="s">
        <v>12</v>
      </c>
      <c r="J14" s="8">
        <v>5</v>
      </c>
      <c r="K14" s="8">
        <v>1</v>
      </c>
      <c r="L14" s="10">
        <v>9695</v>
      </c>
      <c r="M14" s="68">
        <v>278</v>
      </c>
      <c r="N14" s="157">
        <f t="shared" ref="N14:N34" si="2">L14+M14</f>
        <v>9973</v>
      </c>
      <c r="O14" s="157"/>
      <c r="P14" s="158"/>
      <c r="Q14" s="157">
        <v>950</v>
      </c>
      <c r="R14" s="157">
        <v>347</v>
      </c>
      <c r="S14" s="157"/>
      <c r="T14" s="109">
        <f t="shared" si="0"/>
        <v>11270</v>
      </c>
    </row>
    <row r="15" spans="1:22" ht="17.45" x14ac:dyDescent="0.3">
      <c r="A15" s="4"/>
      <c r="B15" s="4"/>
      <c r="C15" s="5">
        <v>34973</v>
      </c>
      <c r="D15" s="6"/>
      <c r="E15" s="4">
        <f t="shared" si="1"/>
        <v>5</v>
      </c>
      <c r="F15" s="4">
        <f t="shared" si="1"/>
        <v>5</v>
      </c>
      <c r="G15" s="7" t="s">
        <v>26</v>
      </c>
      <c r="H15" s="4" t="s">
        <v>11</v>
      </c>
      <c r="I15" s="8" t="s">
        <v>12</v>
      </c>
      <c r="J15" s="8">
        <v>5</v>
      </c>
      <c r="K15" s="8">
        <v>1</v>
      </c>
      <c r="L15" s="10">
        <v>8682</v>
      </c>
      <c r="M15" s="68">
        <v>532</v>
      </c>
      <c r="N15" s="157">
        <f t="shared" si="2"/>
        <v>9214</v>
      </c>
      <c r="O15" s="157"/>
      <c r="P15" s="158"/>
      <c r="Q15" s="157">
        <v>950</v>
      </c>
      <c r="R15" s="157">
        <v>347</v>
      </c>
      <c r="S15" s="157"/>
      <c r="T15" s="109">
        <f t="shared" si="0"/>
        <v>10511</v>
      </c>
    </row>
    <row r="16" spans="1:22" ht="17.45" x14ac:dyDescent="0.3">
      <c r="A16" s="4"/>
      <c r="B16" s="4"/>
      <c r="C16" s="5">
        <v>37347</v>
      </c>
      <c r="D16" s="6"/>
      <c r="E16" s="4">
        <f t="shared" si="1"/>
        <v>6</v>
      </c>
      <c r="F16" s="4">
        <f t="shared" si="1"/>
        <v>6</v>
      </c>
      <c r="G16" s="7" t="s">
        <v>126</v>
      </c>
      <c r="H16" s="4" t="s">
        <v>11</v>
      </c>
      <c r="I16" s="8" t="s">
        <v>12</v>
      </c>
      <c r="J16" s="8">
        <v>5</v>
      </c>
      <c r="K16" s="8">
        <v>1</v>
      </c>
      <c r="L16" s="10">
        <v>8682</v>
      </c>
      <c r="M16" s="68">
        <v>532</v>
      </c>
      <c r="N16" s="157">
        <f t="shared" si="2"/>
        <v>9214</v>
      </c>
      <c r="O16" s="157"/>
      <c r="P16" s="158"/>
      <c r="Q16" s="157">
        <v>950</v>
      </c>
      <c r="R16" s="157">
        <v>347</v>
      </c>
      <c r="S16" s="157"/>
      <c r="T16" s="109">
        <f t="shared" si="0"/>
        <v>10511</v>
      </c>
    </row>
    <row r="17" spans="1:20" ht="17.45" x14ac:dyDescent="0.3">
      <c r="A17" s="4"/>
      <c r="B17" s="4"/>
      <c r="C17" s="14">
        <v>34638</v>
      </c>
      <c r="D17" s="6"/>
      <c r="E17" s="4">
        <f t="shared" si="1"/>
        <v>7</v>
      </c>
      <c r="F17" s="4">
        <f t="shared" si="1"/>
        <v>7</v>
      </c>
      <c r="G17" s="7" t="s">
        <v>18</v>
      </c>
      <c r="H17" s="4" t="s">
        <v>11</v>
      </c>
      <c r="I17" s="8" t="s">
        <v>12</v>
      </c>
      <c r="J17" s="8">
        <v>5</v>
      </c>
      <c r="K17" s="8">
        <v>0.5</v>
      </c>
      <c r="L17" s="10">
        <v>4847</v>
      </c>
      <c r="M17" s="68">
        <v>140</v>
      </c>
      <c r="N17" s="157">
        <f t="shared" si="2"/>
        <v>4987</v>
      </c>
      <c r="O17" s="157"/>
      <c r="P17" s="158"/>
      <c r="Q17" s="157"/>
      <c r="R17" s="157"/>
      <c r="S17" s="157"/>
      <c r="T17" s="109">
        <f t="shared" si="0"/>
        <v>4987</v>
      </c>
    </row>
    <row r="18" spans="1:20" ht="17.45" x14ac:dyDescent="0.3">
      <c r="A18" s="4"/>
      <c r="B18" s="4"/>
      <c r="C18" s="5">
        <v>39286</v>
      </c>
      <c r="D18" s="6"/>
      <c r="E18" s="4">
        <f t="shared" si="1"/>
        <v>8</v>
      </c>
      <c r="F18" s="4">
        <f t="shared" si="1"/>
        <v>8</v>
      </c>
      <c r="G18" s="7" t="s">
        <v>25</v>
      </c>
      <c r="H18" s="4" t="s">
        <v>11</v>
      </c>
      <c r="I18" s="8" t="s">
        <v>12</v>
      </c>
      <c r="J18" s="8">
        <v>5</v>
      </c>
      <c r="K18" s="8">
        <v>0.5</v>
      </c>
      <c r="L18" s="10">
        <v>4847</v>
      </c>
      <c r="M18" s="68">
        <v>140</v>
      </c>
      <c r="N18" s="157">
        <f t="shared" si="2"/>
        <v>4987</v>
      </c>
      <c r="O18" s="157"/>
      <c r="P18" s="158"/>
      <c r="Q18" s="157">
        <v>950</v>
      </c>
      <c r="R18" s="157">
        <v>174</v>
      </c>
      <c r="S18" s="157"/>
      <c r="T18" s="109">
        <f t="shared" si="0"/>
        <v>6111</v>
      </c>
    </row>
    <row r="19" spans="1:20" ht="17.45" x14ac:dyDescent="0.3">
      <c r="A19" s="4"/>
      <c r="B19" s="4"/>
      <c r="C19" s="5">
        <v>39286</v>
      </c>
      <c r="D19" s="6"/>
      <c r="E19" s="4">
        <f t="shared" si="1"/>
        <v>9</v>
      </c>
      <c r="F19" s="4">
        <f t="shared" si="1"/>
        <v>9</v>
      </c>
      <c r="G19" s="7" t="s">
        <v>21</v>
      </c>
      <c r="H19" s="4" t="s">
        <v>11</v>
      </c>
      <c r="I19" s="8" t="s">
        <v>12</v>
      </c>
      <c r="J19" s="8">
        <v>5</v>
      </c>
      <c r="K19" s="8">
        <v>0.5</v>
      </c>
      <c r="L19" s="10">
        <v>4847</v>
      </c>
      <c r="M19" s="68">
        <v>140</v>
      </c>
      <c r="N19" s="157">
        <f t="shared" si="2"/>
        <v>4987</v>
      </c>
      <c r="O19" s="157"/>
      <c r="P19" s="158"/>
      <c r="Q19" s="157"/>
      <c r="R19" s="157"/>
      <c r="S19" s="157"/>
      <c r="T19" s="109">
        <f t="shared" si="0"/>
        <v>4987</v>
      </c>
    </row>
    <row r="20" spans="1:20" ht="17.45" x14ac:dyDescent="0.3">
      <c r="A20" s="4"/>
      <c r="B20" s="4"/>
      <c r="C20" s="5">
        <v>37681</v>
      </c>
      <c r="D20" s="6"/>
      <c r="E20" s="4">
        <f t="shared" si="1"/>
        <v>10</v>
      </c>
      <c r="F20" s="4">
        <f t="shared" si="1"/>
        <v>10</v>
      </c>
      <c r="G20" s="13" t="s">
        <v>32</v>
      </c>
      <c r="H20" s="4" t="s">
        <v>11</v>
      </c>
      <c r="I20" s="8" t="s">
        <v>12</v>
      </c>
      <c r="J20" s="8">
        <v>5</v>
      </c>
      <c r="K20" s="8">
        <v>0.5</v>
      </c>
      <c r="L20" s="10">
        <v>4847</v>
      </c>
      <c r="M20" s="68">
        <v>140</v>
      </c>
      <c r="N20" s="157">
        <f t="shared" si="2"/>
        <v>4987</v>
      </c>
      <c r="O20" s="157"/>
      <c r="P20" s="158"/>
      <c r="Q20" s="157"/>
      <c r="R20" s="157"/>
      <c r="S20" s="157"/>
      <c r="T20" s="109">
        <f t="shared" si="0"/>
        <v>4987</v>
      </c>
    </row>
    <row r="21" spans="1:20" ht="17.45" x14ac:dyDescent="0.3">
      <c r="A21" s="4"/>
      <c r="B21" s="4"/>
      <c r="C21" s="5">
        <v>38504</v>
      </c>
      <c r="D21" s="6"/>
      <c r="E21" s="4">
        <f t="shared" si="1"/>
        <v>11</v>
      </c>
      <c r="F21" s="4">
        <f t="shared" si="1"/>
        <v>11</v>
      </c>
      <c r="G21" s="7" t="s">
        <v>34</v>
      </c>
      <c r="H21" s="4" t="s">
        <v>11</v>
      </c>
      <c r="I21" s="8" t="s">
        <v>12</v>
      </c>
      <c r="J21" s="8">
        <v>5</v>
      </c>
      <c r="K21" s="8">
        <v>0.5</v>
      </c>
      <c r="L21" s="10">
        <v>4341</v>
      </c>
      <c r="M21" s="68">
        <v>266</v>
      </c>
      <c r="N21" s="157">
        <f t="shared" si="2"/>
        <v>4607</v>
      </c>
      <c r="O21" s="157"/>
      <c r="P21" s="158"/>
      <c r="Q21" s="157"/>
      <c r="R21" s="157"/>
      <c r="S21" s="157"/>
      <c r="T21" s="109">
        <f t="shared" si="0"/>
        <v>4607</v>
      </c>
    </row>
    <row r="22" spans="1:20" ht="17.45" x14ac:dyDescent="0.3">
      <c r="A22" s="4"/>
      <c r="B22" s="4"/>
      <c r="C22" s="5">
        <v>34941</v>
      </c>
      <c r="D22" s="6"/>
      <c r="E22" s="4">
        <f t="shared" si="1"/>
        <v>12</v>
      </c>
      <c r="F22" s="4">
        <f t="shared" si="1"/>
        <v>12</v>
      </c>
      <c r="G22" s="7" t="s">
        <v>33</v>
      </c>
      <c r="H22" s="4" t="s">
        <v>11</v>
      </c>
      <c r="I22" s="8" t="s">
        <v>20</v>
      </c>
      <c r="J22" s="8">
        <v>5</v>
      </c>
      <c r="K22" s="8">
        <v>1</v>
      </c>
      <c r="L22" s="10">
        <v>4810</v>
      </c>
      <c r="M22" s="68">
        <v>934</v>
      </c>
      <c r="N22" s="157">
        <f t="shared" si="2"/>
        <v>5744</v>
      </c>
      <c r="O22" s="157"/>
      <c r="P22" s="158"/>
      <c r="Q22" s="157">
        <v>950</v>
      </c>
      <c r="R22" s="157">
        <v>347</v>
      </c>
      <c r="S22" s="157"/>
      <c r="T22" s="109">
        <f t="shared" si="0"/>
        <v>7041</v>
      </c>
    </row>
    <row r="23" spans="1:20" ht="17.45" x14ac:dyDescent="0.3">
      <c r="A23" s="4"/>
      <c r="B23" s="4"/>
      <c r="C23" s="5">
        <v>40046</v>
      </c>
      <c r="D23" s="6"/>
      <c r="E23" s="4">
        <f t="shared" si="1"/>
        <v>13</v>
      </c>
      <c r="F23" s="4">
        <f t="shared" si="1"/>
        <v>13</v>
      </c>
      <c r="G23" s="13" t="s">
        <v>29</v>
      </c>
      <c r="H23" s="4" t="s">
        <v>11</v>
      </c>
      <c r="I23" s="8" t="s">
        <v>20</v>
      </c>
      <c r="J23" s="8">
        <v>5</v>
      </c>
      <c r="K23" s="8">
        <v>1</v>
      </c>
      <c r="L23" s="10">
        <v>4810</v>
      </c>
      <c r="M23" s="68">
        <v>934</v>
      </c>
      <c r="N23" s="157">
        <f t="shared" si="2"/>
        <v>5744</v>
      </c>
      <c r="O23" s="157"/>
      <c r="P23" s="158"/>
      <c r="Q23" s="157">
        <v>950</v>
      </c>
      <c r="R23" s="157">
        <v>347</v>
      </c>
      <c r="S23" s="157"/>
      <c r="T23" s="109">
        <f t="shared" si="0"/>
        <v>7041</v>
      </c>
    </row>
    <row r="24" spans="1:20" ht="17.45" x14ac:dyDescent="0.3">
      <c r="A24" s="4"/>
      <c r="B24" s="4"/>
      <c r="C24" s="5">
        <v>36509</v>
      </c>
      <c r="D24" s="6"/>
      <c r="E24" s="4">
        <f t="shared" si="1"/>
        <v>14</v>
      </c>
      <c r="F24" s="4">
        <f t="shared" si="1"/>
        <v>14</v>
      </c>
      <c r="G24" s="7" t="s">
        <v>19</v>
      </c>
      <c r="H24" s="4" t="s">
        <v>11</v>
      </c>
      <c r="I24" s="8" t="s">
        <v>20</v>
      </c>
      <c r="J24" s="8">
        <v>5</v>
      </c>
      <c r="K24" s="8">
        <v>0.5</v>
      </c>
      <c r="L24" s="10">
        <v>2319</v>
      </c>
      <c r="M24" s="68">
        <v>489</v>
      </c>
      <c r="N24" s="157">
        <f t="shared" si="2"/>
        <v>2808</v>
      </c>
      <c r="O24" s="157"/>
      <c r="P24" s="158"/>
      <c r="Q24" s="157"/>
      <c r="R24" s="157"/>
      <c r="S24" s="157"/>
      <c r="T24" s="109">
        <f t="shared" si="0"/>
        <v>2808</v>
      </c>
    </row>
    <row r="25" spans="1:20" ht="17.45" x14ac:dyDescent="0.3">
      <c r="A25" s="4"/>
      <c r="B25" s="4"/>
      <c r="C25" s="5">
        <v>37043</v>
      </c>
      <c r="D25" s="6"/>
      <c r="E25" s="4">
        <f t="shared" si="1"/>
        <v>15</v>
      </c>
      <c r="F25" s="4">
        <f t="shared" si="1"/>
        <v>15</v>
      </c>
      <c r="G25" s="13" t="s">
        <v>13</v>
      </c>
      <c r="H25" s="4" t="s">
        <v>11</v>
      </c>
      <c r="I25" s="8" t="s">
        <v>14</v>
      </c>
      <c r="J25" s="8">
        <v>4</v>
      </c>
      <c r="K25" s="8">
        <v>1</v>
      </c>
      <c r="L25" s="10">
        <v>3725</v>
      </c>
      <c r="M25" s="68">
        <v>542</v>
      </c>
      <c r="N25" s="157">
        <f t="shared" si="2"/>
        <v>4267</v>
      </c>
      <c r="O25" s="157"/>
      <c r="P25" s="158"/>
      <c r="Q25" s="157">
        <v>950</v>
      </c>
      <c r="R25" s="157">
        <v>347</v>
      </c>
      <c r="S25" s="157"/>
      <c r="T25" s="109">
        <f t="shared" si="0"/>
        <v>5564</v>
      </c>
    </row>
    <row r="26" spans="1:20" ht="17.45" x14ac:dyDescent="0.3">
      <c r="A26" s="4"/>
      <c r="B26" s="4"/>
      <c r="C26" s="5">
        <v>39573</v>
      </c>
      <c r="D26" s="6"/>
      <c r="E26" s="4">
        <f t="shared" si="1"/>
        <v>16</v>
      </c>
      <c r="F26" s="4">
        <f t="shared" si="1"/>
        <v>16</v>
      </c>
      <c r="G26" s="13" t="s">
        <v>31</v>
      </c>
      <c r="H26" s="4" t="s">
        <v>11</v>
      </c>
      <c r="I26" s="8" t="s">
        <v>14</v>
      </c>
      <c r="J26" s="8">
        <v>5</v>
      </c>
      <c r="K26" s="8">
        <v>0.5</v>
      </c>
      <c r="L26" s="10">
        <v>1957</v>
      </c>
      <c r="M26" s="68">
        <v>266</v>
      </c>
      <c r="N26" s="157">
        <f t="shared" si="2"/>
        <v>2223</v>
      </c>
      <c r="O26" s="157"/>
      <c r="P26" s="158"/>
      <c r="Q26" s="157"/>
      <c r="R26" s="157"/>
      <c r="S26" s="157"/>
      <c r="T26" s="109">
        <f t="shared" si="0"/>
        <v>2223</v>
      </c>
    </row>
    <row r="27" spans="1:20" ht="17.45" x14ac:dyDescent="0.3">
      <c r="A27" s="4"/>
      <c r="B27" s="4"/>
      <c r="C27" s="5"/>
      <c r="D27" s="6"/>
      <c r="E27" s="4">
        <f t="shared" si="1"/>
        <v>17</v>
      </c>
      <c r="F27" s="4">
        <f t="shared" si="1"/>
        <v>17</v>
      </c>
      <c r="G27" s="7" t="s">
        <v>27</v>
      </c>
      <c r="H27" s="4" t="s">
        <v>11</v>
      </c>
      <c r="I27" s="8" t="s">
        <v>14</v>
      </c>
      <c r="J27" s="8">
        <v>5</v>
      </c>
      <c r="K27" s="8">
        <v>1</v>
      </c>
      <c r="L27" s="10">
        <v>3350</v>
      </c>
      <c r="M27" s="68">
        <v>673</v>
      </c>
      <c r="N27" s="157">
        <f t="shared" si="2"/>
        <v>4023</v>
      </c>
      <c r="O27" s="157"/>
      <c r="P27" s="158"/>
      <c r="Q27" s="157"/>
      <c r="R27" s="157">
        <v>0</v>
      </c>
      <c r="S27" s="157"/>
      <c r="T27" s="109">
        <v>4023</v>
      </c>
    </row>
    <row r="28" spans="1:20" ht="17.45" x14ac:dyDescent="0.3">
      <c r="A28" s="4"/>
      <c r="B28" s="4"/>
      <c r="C28" s="5">
        <v>38504</v>
      </c>
      <c r="D28" s="6"/>
      <c r="E28" s="4">
        <f t="shared" si="1"/>
        <v>18</v>
      </c>
      <c r="F28" s="4">
        <f t="shared" si="1"/>
        <v>18</v>
      </c>
      <c r="G28" s="7" t="s">
        <v>15</v>
      </c>
      <c r="H28" s="4" t="s">
        <v>11</v>
      </c>
      <c r="I28" s="8"/>
      <c r="J28" s="8">
        <v>5</v>
      </c>
      <c r="K28" s="8">
        <v>0.5</v>
      </c>
      <c r="L28" s="10">
        <v>1895</v>
      </c>
      <c r="M28" s="68">
        <v>282</v>
      </c>
      <c r="N28" s="157">
        <f t="shared" si="2"/>
        <v>2177</v>
      </c>
      <c r="O28" s="157"/>
      <c r="P28" s="158"/>
      <c r="Q28" s="157"/>
      <c r="R28" s="157"/>
      <c r="S28" s="157"/>
      <c r="T28" s="109">
        <f t="shared" si="0"/>
        <v>2177</v>
      </c>
    </row>
    <row r="29" spans="1:20" ht="17.45" x14ac:dyDescent="0.3">
      <c r="A29" s="4"/>
      <c r="B29" s="4"/>
      <c r="C29" s="5">
        <v>37681</v>
      </c>
      <c r="D29" s="6"/>
      <c r="E29" s="4">
        <f t="shared" ref="E29:F30" si="3">E28+1</f>
        <v>19</v>
      </c>
      <c r="F29" s="4">
        <f t="shared" si="3"/>
        <v>19</v>
      </c>
      <c r="G29" s="7" t="s">
        <v>22</v>
      </c>
      <c r="H29" s="4" t="s">
        <v>11</v>
      </c>
      <c r="I29" s="8"/>
      <c r="J29" s="8">
        <v>5</v>
      </c>
      <c r="K29" s="8">
        <v>0.5</v>
      </c>
      <c r="L29" s="10">
        <v>1540</v>
      </c>
      <c r="M29" s="68">
        <v>355</v>
      </c>
      <c r="N29" s="157">
        <f t="shared" si="2"/>
        <v>1895</v>
      </c>
      <c r="O29" s="157"/>
      <c r="P29" s="158"/>
      <c r="Q29" s="157"/>
      <c r="R29" s="157"/>
      <c r="S29" s="157"/>
      <c r="T29" s="109">
        <f t="shared" si="0"/>
        <v>1895</v>
      </c>
    </row>
    <row r="30" spans="1:20" ht="17.45" x14ac:dyDescent="0.3">
      <c r="A30" s="4"/>
      <c r="B30" s="4"/>
      <c r="C30" s="5"/>
      <c r="D30" s="6"/>
      <c r="E30" s="4">
        <f t="shared" si="3"/>
        <v>20</v>
      </c>
      <c r="F30" s="4">
        <f t="shared" si="3"/>
        <v>20</v>
      </c>
      <c r="G30" s="7" t="s">
        <v>35</v>
      </c>
      <c r="H30" s="4" t="s">
        <v>17</v>
      </c>
      <c r="I30" s="8"/>
      <c r="J30" s="8">
        <v>1</v>
      </c>
      <c r="K30" s="8">
        <v>1</v>
      </c>
      <c r="L30" s="10">
        <v>2077</v>
      </c>
      <c r="M30" s="68">
        <v>744</v>
      </c>
      <c r="N30" s="157">
        <f t="shared" si="2"/>
        <v>2821</v>
      </c>
      <c r="O30" s="157"/>
      <c r="P30" s="158"/>
      <c r="Q30" s="157"/>
      <c r="R30" s="157">
        <v>347</v>
      </c>
      <c r="S30" s="157"/>
      <c r="T30" s="109">
        <f t="shared" si="0"/>
        <v>3168</v>
      </c>
    </row>
    <row r="31" spans="1:20" ht="17.45" x14ac:dyDescent="0.3">
      <c r="A31" s="142"/>
      <c r="B31" s="142"/>
      <c r="C31" s="21"/>
      <c r="D31" s="142"/>
      <c r="E31" s="4">
        <v>21</v>
      </c>
      <c r="F31" s="4">
        <v>21</v>
      </c>
      <c r="G31" s="7" t="s">
        <v>139</v>
      </c>
      <c r="H31" s="4" t="s">
        <v>11</v>
      </c>
      <c r="I31" s="8" t="s">
        <v>12</v>
      </c>
      <c r="J31" s="8">
        <v>5</v>
      </c>
      <c r="K31" s="8">
        <v>0.5</v>
      </c>
      <c r="L31" s="10">
        <v>4847</v>
      </c>
      <c r="M31" s="68">
        <v>140</v>
      </c>
      <c r="N31" s="157">
        <f t="shared" si="2"/>
        <v>4987</v>
      </c>
      <c r="O31" s="157"/>
      <c r="P31" s="158"/>
      <c r="Q31" s="157"/>
      <c r="R31" s="157"/>
      <c r="S31" s="157"/>
      <c r="T31" s="109">
        <f t="shared" si="0"/>
        <v>4987</v>
      </c>
    </row>
    <row r="32" spans="1:20" ht="17.45" x14ac:dyDescent="0.3">
      <c r="A32" s="142"/>
      <c r="B32" s="142"/>
      <c r="C32" s="21"/>
      <c r="D32" s="142"/>
      <c r="E32" s="4">
        <v>22</v>
      </c>
      <c r="F32" s="4">
        <v>22</v>
      </c>
      <c r="G32" s="7" t="s">
        <v>134</v>
      </c>
      <c r="H32" s="4" t="s">
        <v>11</v>
      </c>
      <c r="I32" s="8" t="s">
        <v>12</v>
      </c>
      <c r="J32" s="8">
        <v>5</v>
      </c>
      <c r="K32" s="8">
        <v>0.5</v>
      </c>
      <c r="L32" s="10">
        <v>4847</v>
      </c>
      <c r="M32" s="68">
        <v>140</v>
      </c>
      <c r="N32" s="157">
        <f t="shared" si="2"/>
        <v>4987</v>
      </c>
      <c r="O32" s="157"/>
      <c r="P32" s="158"/>
      <c r="Q32" s="157"/>
      <c r="R32" s="157"/>
      <c r="S32" s="157"/>
      <c r="T32" s="109">
        <f t="shared" si="0"/>
        <v>4987</v>
      </c>
    </row>
    <row r="33" spans="1:20" ht="17.45" x14ac:dyDescent="0.3">
      <c r="A33" s="142"/>
      <c r="B33" s="142"/>
      <c r="C33" s="21"/>
      <c r="D33" s="142"/>
      <c r="E33" s="4">
        <v>23</v>
      </c>
      <c r="F33" s="4">
        <v>23</v>
      </c>
      <c r="G33" s="93" t="s">
        <v>135</v>
      </c>
      <c r="H33" s="4" t="s">
        <v>140</v>
      </c>
      <c r="I33" s="8" t="s">
        <v>12</v>
      </c>
      <c r="J33" s="8">
        <v>5</v>
      </c>
      <c r="K33" s="8">
        <v>1</v>
      </c>
      <c r="L33" s="10">
        <v>1900</v>
      </c>
      <c r="M33" s="68">
        <v>904</v>
      </c>
      <c r="N33" s="157">
        <f t="shared" si="2"/>
        <v>2804</v>
      </c>
      <c r="O33" s="157"/>
      <c r="P33" s="158"/>
      <c r="Q33" s="157"/>
      <c r="R33" s="157">
        <v>347</v>
      </c>
      <c r="S33" s="157"/>
      <c r="T33" s="109">
        <f t="shared" si="0"/>
        <v>3151</v>
      </c>
    </row>
    <row r="34" spans="1:20" ht="17.45" x14ac:dyDescent="0.3">
      <c r="A34" s="4"/>
      <c r="B34" s="4"/>
      <c r="C34" s="5">
        <v>39573</v>
      </c>
      <c r="D34" s="6"/>
      <c r="E34" s="169"/>
      <c r="F34" s="169"/>
      <c r="G34" s="66" t="s">
        <v>16</v>
      </c>
      <c r="H34" s="67" t="s">
        <v>17</v>
      </c>
      <c r="I34" s="410" t="s">
        <v>52</v>
      </c>
      <c r="J34" s="411"/>
      <c r="K34" s="46"/>
      <c r="L34" s="68">
        <v>0</v>
      </c>
      <c r="M34" s="68"/>
      <c r="N34" s="157">
        <f t="shared" si="2"/>
        <v>0</v>
      </c>
      <c r="O34" s="157"/>
      <c r="P34" s="158"/>
      <c r="Q34" s="157"/>
      <c r="R34" s="157"/>
      <c r="S34" s="157"/>
      <c r="T34" s="109">
        <f t="shared" ref="T34" si="4">N34+Q34+R34</f>
        <v>0</v>
      </c>
    </row>
    <row r="35" spans="1:20" ht="23.45" x14ac:dyDescent="0.3">
      <c r="A35" s="142"/>
      <c r="B35" s="142"/>
      <c r="C35" s="142"/>
      <c r="D35" s="142"/>
      <c r="E35" s="142"/>
      <c r="F35" s="142"/>
      <c r="G35" s="142"/>
      <c r="H35" s="142"/>
      <c r="I35" s="451" t="s">
        <v>118</v>
      </c>
      <c r="J35" s="452"/>
      <c r="K35" s="151">
        <f>SUM(K11:K34)</f>
        <v>17.5</v>
      </c>
      <c r="L35" s="122">
        <f>SUM(L11:L33)</f>
        <v>115194</v>
      </c>
      <c r="M35" s="122">
        <f t="shared" ref="M35:T35" si="5">SUM(M11:M33)</f>
        <v>9451</v>
      </c>
      <c r="N35" s="150">
        <f t="shared" si="5"/>
        <v>124645</v>
      </c>
      <c r="O35" s="150">
        <f t="shared" si="5"/>
        <v>2507</v>
      </c>
      <c r="P35" s="150">
        <f t="shared" si="5"/>
        <v>0</v>
      </c>
      <c r="Q35" s="150">
        <f t="shared" si="5"/>
        <v>9500</v>
      </c>
      <c r="R35" s="150">
        <f t="shared" si="5"/>
        <v>3875</v>
      </c>
      <c r="S35" s="150">
        <v>0</v>
      </c>
      <c r="T35" s="150">
        <f t="shared" si="5"/>
        <v>140527</v>
      </c>
    </row>
    <row r="36" spans="1:20" ht="43.15" customHeight="1" x14ac:dyDescent="0.3">
      <c r="A36" s="142"/>
      <c r="B36" s="142"/>
      <c r="C36" s="142"/>
      <c r="D36" s="142"/>
      <c r="E36" s="142"/>
      <c r="F36" s="142"/>
      <c r="G36" s="142"/>
      <c r="H36" s="142"/>
      <c r="I36" s="3"/>
      <c r="J36" s="3"/>
      <c r="K36" s="3"/>
    </row>
    <row r="37" spans="1:20" ht="14.45" x14ac:dyDescent="0.3">
      <c r="A37" s="142"/>
      <c r="B37" s="142"/>
      <c r="C37" s="142"/>
      <c r="D37" s="142"/>
      <c r="E37" s="142"/>
      <c r="F37" s="142"/>
      <c r="G37" s="142"/>
      <c r="H37" s="142"/>
      <c r="I37" s="3"/>
      <c r="J37" s="3"/>
      <c r="K37" s="3"/>
    </row>
    <row r="38" spans="1:20" ht="14.45" x14ac:dyDescent="0.3">
      <c r="A38" s="142"/>
      <c r="B38" s="142"/>
      <c r="C38" s="142"/>
      <c r="D38" s="142"/>
      <c r="E38" s="142"/>
      <c r="F38" s="142"/>
      <c r="G38" s="142"/>
      <c r="H38" s="142"/>
      <c r="I38" s="3"/>
      <c r="J38" s="3"/>
      <c r="K38" s="3"/>
    </row>
    <row r="39" spans="1:20" ht="14.45" x14ac:dyDescent="0.3">
      <c r="A39" s="142"/>
      <c r="B39" s="142"/>
      <c r="C39" s="142"/>
      <c r="D39" s="142"/>
      <c r="E39" s="142"/>
      <c r="F39" s="142"/>
      <c r="G39" s="142"/>
      <c r="H39" s="142"/>
      <c r="I39" s="3"/>
      <c r="J39" s="3"/>
      <c r="K39" s="3"/>
    </row>
    <row r="40" spans="1:20" ht="14.45" x14ac:dyDescent="0.3">
      <c r="A40" s="142"/>
      <c r="B40" s="142"/>
      <c r="C40" s="142"/>
      <c r="D40" s="142"/>
      <c r="E40" s="142"/>
      <c r="F40" s="142"/>
      <c r="G40" s="142"/>
      <c r="H40" s="142"/>
      <c r="I40" s="3"/>
      <c r="J40" s="3"/>
      <c r="K40" s="3"/>
    </row>
    <row r="41" spans="1:20" ht="14.45" x14ac:dyDescent="0.3">
      <c r="A41" s="142"/>
      <c r="B41" s="142"/>
      <c r="C41" s="142"/>
      <c r="D41" s="142"/>
      <c r="E41" s="142"/>
      <c r="F41" s="142"/>
      <c r="G41" s="142"/>
      <c r="H41" s="142"/>
      <c r="I41" s="3"/>
      <c r="J41" s="3"/>
      <c r="K41" s="3"/>
    </row>
    <row r="42" spans="1:20" ht="14.45" x14ac:dyDescent="0.3">
      <c r="A42" s="142"/>
      <c r="B42" s="142"/>
      <c r="C42" s="142"/>
      <c r="D42" s="142"/>
      <c r="E42" s="142"/>
      <c r="F42" s="142"/>
      <c r="G42" s="142"/>
      <c r="H42" s="142"/>
      <c r="I42" s="3"/>
      <c r="J42" s="3"/>
      <c r="K42" s="3"/>
    </row>
    <row r="43" spans="1:20" ht="14.45" x14ac:dyDescent="0.3">
      <c r="A43" s="142"/>
      <c r="B43" s="142"/>
      <c r="C43" s="142"/>
      <c r="D43" s="142"/>
      <c r="E43" s="142"/>
      <c r="F43" s="142"/>
      <c r="G43" s="142"/>
      <c r="H43" s="142"/>
      <c r="I43" s="3"/>
      <c r="J43" s="3"/>
      <c r="K43" s="3"/>
    </row>
    <row r="44" spans="1:20" ht="14.45" x14ac:dyDescent="0.3">
      <c r="A44" s="142"/>
      <c r="B44" s="142"/>
      <c r="C44" s="142"/>
      <c r="D44" s="142"/>
      <c r="E44" s="142"/>
      <c r="F44" s="142"/>
      <c r="G44" s="142"/>
      <c r="H44" s="142"/>
      <c r="I44" s="3"/>
      <c r="J44" s="3"/>
      <c r="K44" s="3"/>
    </row>
    <row r="45" spans="1:20" ht="14.45" x14ac:dyDescent="0.3">
      <c r="A45" s="142"/>
      <c r="B45" s="142"/>
      <c r="C45" s="142"/>
      <c r="D45" s="142"/>
      <c r="E45" s="142"/>
      <c r="F45" s="142"/>
      <c r="G45" s="142"/>
      <c r="H45" s="142"/>
      <c r="I45" s="3"/>
      <c r="J45" s="3"/>
      <c r="K45" s="3"/>
    </row>
    <row r="46" spans="1:20" ht="14.45" x14ac:dyDescent="0.3">
      <c r="A46" s="142"/>
      <c r="B46" s="142"/>
      <c r="C46" s="142"/>
      <c r="D46" s="142"/>
      <c r="E46" s="142"/>
      <c r="F46" s="142"/>
      <c r="G46" s="142"/>
      <c r="H46" s="142"/>
      <c r="I46" s="3"/>
      <c r="J46" s="3"/>
      <c r="K46" s="3"/>
    </row>
    <row r="47" spans="1:20" ht="14.45" x14ac:dyDescent="0.3">
      <c r="A47" s="142"/>
      <c r="B47" s="142"/>
      <c r="C47" s="142"/>
      <c r="D47" s="142"/>
      <c r="E47" s="142"/>
      <c r="F47" s="142"/>
      <c r="G47" s="142"/>
      <c r="H47" s="142"/>
      <c r="I47" s="3"/>
      <c r="J47" s="3"/>
      <c r="K47" s="3"/>
    </row>
    <row r="48" spans="1:20" ht="14.45" x14ac:dyDescent="0.3">
      <c r="A48" s="142"/>
      <c r="B48" s="142"/>
      <c r="C48" s="142"/>
      <c r="D48" s="142"/>
      <c r="E48" s="142"/>
      <c r="F48" s="142"/>
      <c r="G48" s="142"/>
      <c r="H48" s="142"/>
      <c r="I48" s="3"/>
      <c r="J48" s="3"/>
      <c r="K48" s="3"/>
    </row>
    <row r="49" spans="1:23" ht="14.45" x14ac:dyDescent="0.3">
      <c r="A49" s="142"/>
      <c r="B49" s="142"/>
      <c r="C49" s="142"/>
      <c r="D49" s="142"/>
      <c r="E49" s="142"/>
      <c r="F49" s="142"/>
      <c r="G49" s="142"/>
      <c r="H49" s="142"/>
      <c r="I49" s="3"/>
      <c r="J49" s="3"/>
      <c r="K49" s="3"/>
    </row>
    <row r="50" spans="1:23" ht="14.45" x14ac:dyDescent="0.3">
      <c r="A50" s="142"/>
      <c r="B50" s="142"/>
      <c r="C50" s="142"/>
      <c r="D50" s="142"/>
      <c r="E50" s="142"/>
      <c r="F50" s="142"/>
      <c r="G50" s="142"/>
      <c r="H50" s="142"/>
      <c r="I50" s="3"/>
      <c r="J50" s="3"/>
      <c r="K50" s="3"/>
    </row>
    <row r="51" spans="1:23" ht="23.45" customHeight="1" x14ac:dyDescent="0.25">
      <c r="A51" s="142"/>
      <c r="B51" s="142"/>
      <c r="C51" s="142"/>
      <c r="D51" s="142"/>
      <c r="E51" s="393" t="s">
        <v>79</v>
      </c>
      <c r="F51" s="394"/>
      <c r="G51" s="394"/>
      <c r="H51" s="394"/>
      <c r="I51" s="394"/>
      <c r="J51" s="394"/>
      <c r="K51" s="394"/>
      <c r="L51" s="394"/>
      <c r="M51" s="394"/>
      <c r="N51" s="394"/>
      <c r="O51" s="394"/>
      <c r="P51" s="394"/>
      <c r="Q51" s="394"/>
      <c r="R51" s="394"/>
      <c r="S51" s="394"/>
      <c r="T51" s="394"/>
      <c r="U51" s="394"/>
      <c r="V51" s="74"/>
      <c r="W51" s="74"/>
    </row>
    <row r="52" spans="1:23" ht="24.6" customHeight="1" thickBot="1" x14ac:dyDescent="0.35">
      <c r="A52" s="142"/>
      <c r="B52" s="142"/>
      <c r="C52" s="142"/>
      <c r="D52" s="142"/>
      <c r="E52" s="391" t="s">
        <v>159</v>
      </c>
      <c r="F52" s="391"/>
      <c r="G52" s="391"/>
      <c r="H52" s="391"/>
      <c r="I52" s="391"/>
      <c r="J52" s="391"/>
      <c r="K52" s="391"/>
      <c r="L52" s="392"/>
      <c r="M52" s="392"/>
      <c r="N52" s="392"/>
      <c r="O52" s="392"/>
      <c r="P52" s="392"/>
      <c r="Q52" s="392"/>
      <c r="R52" s="392"/>
      <c r="S52" s="392"/>
      <c r="T52" s="450"/>
      <c r="U52" s="450"/>
    </row>
    <row r="53" spans="1:23" ht="19.899999999999999" customHeight="1" x14ac:dyDescent="0.25">
      <c r="A53" s="142"/>
      <c r="B53" s="142"/>
      <c r="C53" s="142"/>
      <c r="D53" s="142"/>
      <c r="E53" s="398" t="s">
        <v>119</v>
      </c>
      <c r="F53" s="398" t="s">
        <v>78</v>
      </c>
      <c r="G53" s="398" t="s">
        <v>3</v>
      </c>
      <c r="H53" s="398" t="s">
        <v>4</v>
      </c>
      <c r="I53" s="398" t="s">
        <v>5</v>
      </c>
      <c r="J53" s="398" t="s">
        <v>6</v>
      </c>
      <c r="K53" s="398" t="s">
        <v>7</v>
      </c>
      <c r="L53" s="398" t="s">
        <v>81</v>
      </c>
      <c r="M53" s="398" t="s">
        <v>146</v>
      </c>
      <c r="N53" s="398" t="s">
        <v>163</v>
      </c>
      <c r="O53" s="139"/>
      <c r="P53" s="398" t="s">
        <v>129</v>
      </c>
      <c r="Q53" s="403" t="s">
        <v>162</v>
      </c>
      <c r="R53" s="132"/>
      <c r="S53" s="145" t="s">
        <v>166</v>
      </c>
      <c r="T53" s="398" t="s">
        <v>75</v>
      </c>
      <c r="U53" s="144"/>
    </row>
    <row r="54" spans="1:23" ht="25.5" x14ac:dyDescent="0.25">
      <c r="A54" s="142"/>
      <c r="B54" s="142"/>
      <c r="C54" s="142"/>
      <c r="D54" s="142"/>
      <c r="E54" s="401"/>
      <c r="F54" s="401"/>
      <c r="G54" s="399"/>
      <c r="H54" s="399"/>
      <c r="I54" s="401"/>
      <c r="J54" s="401"/>
      <c r="K54" s="399"/>
      <c r="L54" s="401"/>
      <c r="M54" s="401"/>
      <c r="N54" s="448"/>
      <c r="O54" s="140" t="s">
        <v>149</v>
      </c>
      <c r="P54" s="401"/>
      <c r="Q54" s="407"/>
      <c r="R54" s="133" t="s">
        <v>153</v>
      </c>
      <c r="S54" s="146" t="s">
        <v>167</v>
      </c>
      <c r="T54" s="399"/>
      <c r="U54" s="74"/>
    </row>
    <row r="55" spans="1:23" x14ac:dyDescent="0.25">
      <c r="A55" s="142"/>
      <c r="B55" s="142"/>
      <c r="C55" s="142"/>
      <c r="D55" s="142"/>
      <c r="E55" s="401"/>
      <c r="F55" s="401"/>
      <c r="G55" s="399"/>
      <c r="H55" s="399"/>
      <c r="I55" s="401"/>
      <c r="J55" s="401"/>
      <c r="K55" s="399"/>
      <c r="L55" s="401"/>
      <c r="M55" s="401"/>
      <c r="N55" s="448"/>
      <c r="O55" s="125"/>
      <c r="P55" s="401"/>
      <c r="Q55" s="407"/>
      <c r="R55" s="133" t="s">
        <v>154</v>
      </c>
      <c r="S55" s="146"/>
      <c r="T55" s="399"/>
    </row>
    <row r="56" spans="1:23" ht="43.15" customHeight="1" thickBot="1" x14ac:dyDescent="0.3">
      <c r="E56" s="401"/>
      <c r="F56" s="401"/>
      <c r="G56" s="400"/>
      <c r="H56" s="400"/>
      <c r="I56" s="402"/>
      <c r="J56" s="402"/>
      <c r="K56" s="400"/>
      <c r="L56" s="402"/>
      <c r="M56" s="409"/>
      <c r="N56" s="448"/>
      <c r="O56" s="140" t="s">
        <v>164</v>
      </c>
      <c r="P56" s="401"/>
      <c r="Q56" s="408"/>
      <c r="R56" s="134" t="s">
        <v>165</v>
      </c>
      <c r="S56" s="147" t="s">
        <v>168</v>
      </c>
      <c r="T56" s="400"/>
    </row>
    <row r="57" spans="1:23" ht="28.9" x14ac:dyDescent="0.3">
      <c r="E57" s="170">
        <f>E32+1</f>
        <v>23</v>
      </c>
      <c r="F57" s="4">
        <v>1</v>
      </c>
      <c r="G57" s="128" t="s">
        <v>42</v>
      </c>
      <c r="H57" s="118" t="s">
        <v>123</v>
      </c>
      <c r="I57" s="119" t="s">
        <v>12</v>
      </c>
      <c r="J57" s="119">
        <v>5</v>
      </c>
      <c r="K57" s="129">
        <v>1</v>
      </c>
      <c r="L57" s="120">
        <v>6251</v>
      </c>
      <c r="M57" s="68">
        <v>1157</v>
      </c>
      <c r="N57" s="157">
        <f t="shared" ref="N57:N71" si="6">L57+M57</f>
        <v>7408</v>
      </c>
      <c r="O57" s="157"/>
      <c r="P57" s="157"/>
      <c r="Q57" s="157">
        <v>950</v>
      </c>
      <c r="R57" s="157">
        <v>347</v>
      </c>
      <c r="S57" s="157"/>
      <c r="T57" s="148">
        <f>N57+O57+Q57+R57+S57</f>
        <v>8705</v>
      </c>
    </row>
    <row r="58" spans="1:23" ht="17.45" x14ac:dyDescent="0.3">
      <c r="E58" s="170">
        <f>E57+1</f>
        <v>24</v>
      </c>
      <c r="F58" s="4">
        <f>F57+1</f>
        <v>2</v>
      </c>
      <c r="G58" s="128" t="s">
        <v>40</v>
      </c>
      <c r="H58" s="118" t="s">
        <v>11</v>
      </c>
      <c r="I58" s="119" t="s">
        <v>12</v>
      </c>
      <c r="J58" s="119">
        <v>5</v>
      </c>
      <c r="K58" s="129">
        <v>1</v>
      </c>
      <c r="L58" s="120">
        <v>10536</v>
      </c>
      <c r="M58" s="68">
        <v>68</v>
      </c>
      <c r="N58" s="157">
        <f t="shared" si="6"/>
        <v>10604</v>
      </c>
      <c r="O58" s="157"/>
      <c r="P58" s="157"/>
      <c r="Q58" s="157">
        <v>950</v>
      </c>
      <c r="R58" s="157">
        <v>347</v>
      </c>
      <c r="S58" s="157"/>
      <c r="T58" s="11">
        <f t="shared" ref="T58:T71" si="7">N58+O58+Q58+R58+S58</f>
        <v>11901</v>
      </c>
    </row>
    <row r="59" spans="1:23" ht="17.45" x14ac:dyDescent="0.3">
      <c r="E59" s="170">
        <f t="shared" ref="E59:F70" si="8">E58+1</f>
        <v>25</v>
      </c>
      <c r="F59" s="4">
        <f t="shared" si="8"/>
        <v>3</v>
      </c>
      <c r="G59" s="128" t="s">
        <v>46</v>
      </c>
      <c r="H59" s="118" t="s">
        <v>11</v>
      </c>
      <c r="I59" s="119" t="s">
        <v>12</v>
      </c>
      <c r="J59" s="119">
        <v>5</v>
      </c>
      <c r="K59" s="129">
        <v>0.5</v>
      </c>
      <c r="L59" s="120">
        <v>4847</v>
      </c>
      <c r="M59" s="68">
        <v>140</v>
      </c>
      <c r="N59" s="157">
        <f t="shared" si="6"/>
        <v>4987</v>
      </c>
      <c r="O59" s="157"/>
      <c r="P59" s="157"/>
      <c r="Q59" s="157">
        <v>950</v>
      </c>
      <c r="R59" s="157">
        <v>174</v>
      </c>
      <c r="S59" s="157"/>
      <c r="T59" s="11">
        <f t="shared" si="7"/>
        <v>6111</v>
      </c>
    </row>
    <row r="60" spans="1:23" ht="17.45" x14ac:dyDescent="0.3">
      <c r="E60" s="170">
        <f t="shared" si="8"/>
        <v>26</v>
      </c>
      <c r="F60" s="4">
        <f t="shared" si="8"/>
        <v>4</v>
      </c>
      <c r="G60" s="43" t="s">
        <v>47</v>
      </c>
      <c r="H60" s="4" t="s">
        <v>11</v>
      </c>
      <c r="I60" s="8" t="s">
        <v>12</v>
      </c>
      <c r="J60" s="8">
        <v>5</v>
      </c>
      <c r="K60" s="17">
        <v>0.5</v>
      </c>
      <c r="L60" s="10">
        <v>4449</v>
      </c>
      <c r="M60" s="68">
        <v>239</v>
      </c>
      <c r="N60" s="157">
        <f t="shared" si="6"/>
        <v>4688</v>
      </c>
      <c r="O60" s="157"/>
      <c r="P60" s="157"/>
      <c r="Q60" s="157"/>
      <c r="R60" s="157"/>
      <c r="S60" s="157"/>
      <c r="T60" s="11">
        <f t="shared" si="7"/>
        <v>4688</v>
      </c>
    </row>
    <row r="61" spans="1:23" ht="18" x14ac:dyDescent="0.35">
      <c r="A61" s="37"/>
      <c r="B61" s="38" t="s">
        <v>68</v>
      </c>
      <c r="C61" s="37"/>
      <c r="D61" s="37"/>
      <c r="E61" s="170">
        <f t="shared" si="8"/>
        <v>27</v>
      </c>
      <c r="F61" s="4">
        <f t="shared" si="8"/>
        <v>5</v>
      </c>
      <c r="G61" s="43" t="s">
        <v>44</v>
      </c>
      <c r="H61" s="4" t="s">
        <v>11</v>
      </c>
      <c r="I61" s="8" t="s">
        <v>12</v>
      </c>
      <c r="J61" s="8">
        <v>5</v>
      </c>
      <c r="K61" s="17">
        <v>0.5</v>
      </c>
      <c r="L61" s="10">
        <v>4616</v>
      </c>
      <c r="M61" s="68">
        <v>197</v>
      </c>
      <c r="N61" s="157">
        <f t="shared" si="6"/>
        <v>4813</v>
      </c>
      <c r="O61" s="157"/>
      <c r="P61" s="157"/>
      <c r="Q61" s="157">
        <v>950</v>
      </c>
      <c r="R61" s="157">
        <v>174</v>
      </c>
      <c r="S61" s="157"/>
      <c r="T61" s="11">
        <f t="shared" si="7"/>
        <v>5937</v>
      </c>
    </row>
    <row r="62" spans="1:23" ht="18" x14ac:dyDescent="0.35">
      <c r="A62" s="37"/>
      <c r="B62" s="38"/>
      <c r="C62" s="37"/>
      <c r="D62" s="37"/>
      <c r="E62" s="170">
        <f t="shared" si="8"/>
        <v>28</v>
      </c>
      <c r="F62" s="4">
        <f t="shared" si="8"/>
        <v>6</v>
      </c>
      <c r="G62" s="43" t="s">
        <v>41</v>
      </c>
      <c r="H62" s="4" t="s">
        <v>11</v>
      </c>
      <c r="I62" s="8" t="s">
        <v>20</v>
      </c>
      <c r="J62" s="8">
        <v>4</v>
      </c>
      <c r="K62" s="17">
        <v>1</v>
      </c>
      <c r="L62" s="10">
        <v>4411</v>
      </c>
      <c r="M62" s="68">
        <v>982</v>
      </c>
      <c r="N62" s="157">
        <f t="shared" si="6"/>
        <v>5393</v>
      </c>
      <c r="O62" s="157"/>
      <c r="P62" s="157"/>
      <c r="Q62" s="157">
        <v>950</v>
      </c>
      <c r="R62" s="157">
        <v>347</v>
      </c>
      <c r="S62" s="157"/>
      <c r="T62" s="11">
        <f t="shared" si="7"/>
        <v>6690</v>
      </c>
    </row>
    <row r="63" spans="1:23" ht="18" x14ac:dyDescent="0.35">
      <c r="A63" s="37" t="s">
        <v>69</v>
      </c>
      <c r="B63" s="38"/>
      <c r="C63" s="37"/>
      <c r="D63" s="37"/>
      <c r="E63" s="170">
        <f t="shared" si="8"/>
        <v>29</v>
      </c>
      <c r="F63" s="4">
        <f t="shared" si="8"/>
        <v>7</v>
      </c>
      <c r="G63" s="62" t="s">
        <v>50</v>
      </c>
      <c r="H63" s="4" t="s">
        <v>11</v>
      </c>
      <c r="I63" s="8" t="s">
        <v>14</v>
      </c>
      <c r="J63" s="8">
        <v>5</v>
      </c>
      <c r="K63" s="20">
        <v>1</v>
      </c>
      <c r="L63" s="10">
        <v>3819</v>
      </c>
      <c r="M63" s="68">
        <v>555</v>
      </c>
      <c r="N63" s="157">
        <f t="shared" si="6"/>
        <v>4374</v>
      </c>
      <c r="O63" s="157"/>
      <c r="P63" s="157"/>
      <c r="Q63" s="157">
        <v>950</v>
      </c>
      <c r="R63" s="157">
        <v>347</v>
      </c>
      <c r="S63" s="157"/>
      <c r="T63" s="11">
        <f t="shared" si="7"/>
        <v>5671</v>
      </c>
    </row>
    <row r="64" spans="1:23" ht="19.149999999999999" customHeight="1" x14ac:dyDescent="0.3">
      <c r="A64" s="39" t="s">
        <v>70</v>
      </c>
      <c r="B64" s="39"/>
      <c r="C64" s="39"/>
      <c r="D64" s="39"/>
      <c r="E64" s="170">
        <f t="shared" si="8"/>
        <v>30</v>
      </c>
      <c r="F64" s="4">
        <f t="shared" si="8"/>
        <v>8</v>
      </c>
      <c r="G64" s="63" t="s">
        <v>39</v>
      </c>
      <c r="H64" s="4" t="s">
        <v>11</v>
      </c>
      <c r="I64" s="8" t="s">
        <v>14</v>
      </c>
      <c r="J64" s="8">
        <v>5</v>
      </c>
      <c r="K64" s="18">
        <v>1</v>
      </c>
      <c r="L64" s="10">
        <v>3790</v>
      </c>
      <c r="M64" s="68">
        <v>563</v>
      </c>
      <c r="N64" s="157">
        <f t="shared" si="6"/>
        <v>4353</v>
      </c>
      <c r="O64" s="157"/>
      <c r="P64" s="157"/>
      <c r="Q64" s="157">
        <v>950</v>
      </c>
      <c r="R64" s="157">
        <v>347</v>
      </c>
      <c r="S64" s="157"/>
      <c r="T64" s="11">
        <f t="shared" si="7"/>
        <v>5650</v>
      </c>
    </row>
    <row r="65" spans="1:23" ht="17.45" x14ac:dyDescent="0.3">
      <c r="A65" s="37"/>
      <c r="B65" s="37"/>
      <c r="C65" s="37"/>
      <c r="D65" s="37"/>
      <c r="E65" s="170">
        <f t="shared" si="8"/>
        <v>31</v>
      </c>
      <c r="F65" s="4">
        <f t="shared" si="8"/>
        <v>9</v>
      </c>
      <c r="G65" s="62" t="s">
        <v>48</v>
      </c>
      <c r="H65" s="4" t="s">
        <v>11</v>
      </c>
      <c r="I65" s="8" t="s">
        <v>14</v>
      </c>
      <c r="J65" s="8">
        <v>5</v>
      </c>
      <c r="K65" s="18">
        <v>1</v>
      </c>
      <c r="L65" s="10">
        <v>3790</v>
      </c>
      <c r="M65" s="68">
        <v>563</v>
      </c>
      <c r="N65" s="157">
        <f t="shared" si="6"/>
        <v>4353</v>
      </c>
      <c r="O65" s="157"/>
      <c r="P65" s="157"/>
      <c r="Q65" s="157">
        <v>950</v>
      </c>
      <c r="R65" s="157">
        <v>347</v>
      </c>
      <c r="S65" s="157"/>
      <c r="T65" s="11">
        <f t="shared" si="7"/>
        <v>5650</v>
      </c>
      <c r="U65" s="74"/>
    </row>
    <row r="66" spans="1:23" ht="17.45" x14ac:dyDescent="0.3">
      <c r="A66" s="37"/>
      <c r="B66" s="37"/>
      <c r="C66" s="37"/>
      <c r="D66" s="37"/>
      <c r="E66" s="170">
        <f t="shared" si="8"/>
        <v>32</v>
      </c>
      <c r="F66" s="4">
        <f t="shared" si="8"/>
        <v>10</v>
      </c>
      <c r="G66" s="55" t="s">
        <v>37</v>
      </c>
      <c r="H66" s="4" t="s">
        <v>11</v>
      </c>
      <c r="I66" s="8" t="s">
        <v>14</v>
      </c>
      <c r="J66" s="8">
        <v>4</v>
      </c>
      <c r="K66" s="17">
        <v>1</v>
      </c>
      <c r="L66" s="10">
        <v>3131</v>
      </c>
      <c r="M66" s="68">
        <v>690</v>
      </c>
      <c r="N66" s="157">
        <f t="shared" si="6"/>
        <v>3821</v>
      </c>
      <c r="O66" s="157"/>
      <c r="P66" s="157"/>
      <c r="Q66" s="157"/>
      <c r="R66" s="157">
        <v>347</v>
      </c>
      <c r="S66" s="157"/>
      <c r="T66" s="11">
        <f t="shared" si="7"/>
        <v>4168</v>
      </c>
    </row>
    <row r="67" spans="1:23" ht="17.45" x14ac:dyDescent="0.3">
      <c r="A67" s="412" t="s">
        <v>71</v>
      </c>
      <c r="B67" s="412"/>
      <c r="C67" s="412"/>
      <c r="D67" s="412"/>
      <c r="E67" s="170">
        <f t="shared" si="8"/>
        <v>33</v>
      </c>
      <c r="F67" s="4">
        <f t="shared" si="8"/>
        <v>11</v>
      </c>
      <c r="G67" s="43" t="s">
        <v>125</v>
      </c>
      <c r="H67" s="4" t="s">
        <v>11</v>
      </c>
      <c r="I67" s="8"/>
      <c r="J67" s="8">
        <v>3</v>
      </c>
      <c r="K67" s="17">
        <v>1</v>
      </c>
      <c r="L67" s="10">
        <v>2861</v>
      </c>
      <c r="M67" s="68">
        <v>693</v>
      </c>
      <c r="N67" s="157">
        <f t="shared" si="6"/>
        <v>3554</v>
      </c>
      <c r="O67" s="157"/>
      <c r="P67" s="157"/>
      <c r="Q67" s="157">
        <v>950</v>
      </c>
      <c r="R67" s="157">
        <v>347</v>
      </c>
      <c r="S67" s="157"/>
      <c r="T67" s="11">
        <f t="shared" si="7"/>
        <v>4851</v>
      </c>
    </row>
    <row r="68" spans="1:23" ht="17.45" x14ac:dyDescent="0.3">
      <c r="A68" s="37" t="s">
        <v>72</v>
      </c>
      <c r="B68" s="37"/>
      <c r="C68" s="37"/>
      <c r="D68" s="37"/>
      <c r="E68" s="170">
        <f t="shared" si="8"/>
        <v>34</v>
      </c>
      <c r="F68" s="4">
        <f t="shared" si="8"/>
        <v>12</v>
      </c>
      <c r="G68" s="62" t="s">
        <v>49</v>
      </c>
      <c r="H68" s="4" t="s">
        <v>11</v>
      </c>
      <c r="I68" s="8"/>
      <c r="J68" s="8">
        <v>5</v>
      </c>
      <c r="K68" s="19">
        <v>1</v>
      </c>
      <c r="L68" s="10">
        <v>2707</v>
      </c>
      <c r="M68" s="68">
        <v>803</v>
      </c>
      <c r="N68" s="157">
        <f t="shared" si="6"/>
        <v>3510</v>
      </c>
      <c r="O68" s="157"/>
      <c r="P68" s="157"/>
      <c r="Q68" s="157"/>
      <c r="R68" s="157">
        <v>347</v>
      </c>
      <c r="S68" s="157"/>
      <c r="T68" s="11">
        <f t="shared" si="7"/>
        <v>3857</v>
      </c>
    </row>
    <row r="69" spans="1:23" ht="17.45" x14ac:dyDescent="0.3">
      <c r="E69" s="170">
        <f t="shared" si="8"/>
        <v>35</v>
      </c>
      <c r="F69" s="4">
        <f t="shared" si="8"/>
        <v>13</v>
      </c>
      <c r="G69" s="43" t="s">
        <v>45</v>
      </c>
      <c r="H69" s="4" t="s">
        <v>17</v>
      </c>
      <c r="I69" s="8"/>
      <c r="J69" s="8">
        <v>3</v>
      </c>
      <c r="K69" s="17">
        <v>1</v>
      </c>
      <c r="L69" s="10">
        <v>2076</v>
      </c>
      <c r="M69" s="68">
        <v>874</v>
      </c>
      <c r="N69" s="157">
        <f t="shared" si="6"/>
        <v>2950</v>
      </c>
      <c r="O69" s="157"/>
      <c r="P69" s="157"/>
      <c r="Q69" s="157"/>
      <c r="R69" s="157">
        <v>347</v>
      </c>
      <c r="S69" s="157"/>
      <c r="T69" s="11">
        <f t="shared" si="7"/>
        <v>3297</v>
      </c>
    </row>
    <row r="70" spans="1:23" ht="27.6" x14ac:dyDescent="0.3">
      <c r="E70" s="170">
        <f t="shared" si="8"/>
        <v>36</v>
      </c>
      <c r="F70" s="4">
        <f t="shared" si="8"/>
        <v>14</v>
      </c>
      <c r="G70" s="55" t="s">
        <v>38</v>
      </c>
      <c r="H70" s="94" t="s">
        <v>141</v>
      </c>
      <c r="I70" s="8" t="s">
        <v>65</v>
      </c>
      <c r="J70" s="8">
        <v>5</v>
      </c>
      <c r="K70" s="17">
        <v>1</v>
      </c>
      <c r="L70" s="10">
        <v>1900</v>
      </c>
      <c r="M70" s="68">
        <v>740</v>
      </c>
      <c r="N70" s="157">
        <f t="shared" si="6"/>
        <v>2640</v>
      </c>
      <c r="O70" s="157"/>
      <c r="P70" s="157"/>
      <c r="Q70" s="157"/>
      <c r="R70" s="157">
        <v>347</v>
      </c>
      <c r="S70" s="157">
        <v>18</v>
      </c>
      <c r="T70" s="11">
        <f t="shared" si="7"/>
        <v>3005</v>
      </c>
    </row>
    <row r="71" spans="1:23" ht="17.45" x14ac:dyDescent="0.3">
      <c r="E71" s="67"/>
      <c r="F71" s="67"/>
      <c r="G71" s="64" t="s">
        <v>152</v>
      </c>
      <c r="H71" s="45" t="s">
        <v>51</v>
      </c>
      <c r="I71" s="46" t="s">
        <v>12</v>
      </c>
      <c r="J71" s="45" t="s">
        <v>151</v>
      </c>
      <c r="K71" s="20">
        <v>0.5</v>
      </c>
      <c r="L71" s="10"/>
      <c r="M71" s="10"/>
      <c r="N71" s="11">
        <f t="shared" si="6"/>
        <v>0</v>
      </c>
      <c r="O71" s="11"/>
      <c r="P71" s="10"/>
      <c r="Q71" s="11"/>
      <c r="R71" s="11"/>
      <c r="S71" s="11"/>
      <c r="T71" s="11">
        <f t="shared" si="7"/>
        <v>0</v>
      </c>
    </row>
    <row r="72" spans="1:23" ht="23.45" customHeight="1" x14ac:dyDescent="0.3">
      <c r="E72" s="142"/>
      <c r="F72" s="142"/>
      <c r="G72" s="142"/>
      <c r="H72" s="142"/>
      <c r="I72" s="449" t="s">
        <v>118</v>
      </c>
      <c r="J72" s="449"/>
      <c r="K72" s="150">
        <f>SUM(K57:K71)</f>
        <v>13</v>
      </c>
      <c r="L72" s="152">
        <f t="shared" ref="L72:T72" si="9">SUM(L57:L71)</f>
        <v>59184</v>
      </c>
      <c r="M72" s="152">
        <f t="shared" si="9"/>
        <v>8264</v>
      </c>
      <c r="N72" s="150">
        <f t="shared" si="9"/>
        <v>67448</v>
      </c>
      <c r="O72" s="150"/>
      <c r="P72" s="150">
        <f t="shared" si="9"/>
        <v>0</v>
      </c>
      <c r="Q72" s="150">
        <f t="shared" si="9"/>
        <v>8550</v>
      </c>
      <c r="R72" s="150">
        <f t="shared" si="9"/>
        <v>4165</v>
      </c>
      <c r="S72" s="150">
        <f t="shared" si="9"/>
        <v>18</v>
      </c>
      <c r="T72" s="150">
        <f t="shared" si="9"/>
        <v>80181</v>
      </c>
    </row>
    <row r="74" spans="1:23" ht="20.45" customHeight="1" x14ac:dyDescent="0.3">
      <c r="E74" s="393" t="s">
        <v>84</v>
      </c>
      <c r="F74" s="394"/>
      <c r="G74" s="394"/>
      <c r="H74" s="394"/>
      <c r="I74" s="394"/>
      <c r="J74" s="394"/>
      <c r="K74" s="394"/>
      <c r="L74" s="394"/>
      <c r="M74" s="394"/>
      <c r="N74" s="394"/>
      <c r="O74" s="394"/>
      <c r="P74" s="394"/>
      <c r="Q74" s="394"/>
      <c r="R74" s="394"/>
      <c r="S74" s="394"/>
      <c r="T74" s="394"/>
      <c r="U74" s="394"/>
      <c r="V74" s="74"/>
      <c r="W74" s="74"/>
    </row>
    <row r="75" spans="1:23" ht="26.45" customHeight="1" thickBot="1" x14ac:dyDescent="0.35">
      <c r="E75" s="391" t="s">
        <v>159</v>
      </c>
      <c r="F75" s="391"/>
      <c r="G75" s="391"/>
      <c r="H75" s="391"/>
      <c r="I75" s="391"/>
      <c r="J75" s="391"/>
      <c r="K75" s="391"/>
      <c r="L75" s="392"/>
      <c r="M75" s="392"/>
      <c r="N75" s="392"/>
      <c r="O75" s="392"/>
      <c r="P75" s="392"/>
      <c r="Q75" s="392"/>
      <c r="R75" s="392"/>
      <c r="S75" s="392"/>
      <c r="T75" s="450"/>
      <c r="U75" s="450"/>
    </row>
    <row r="76" spans="1:23" ht="14.45" customHeight="1" x14ac:dyDescent="0.25">
      <c r="E76" s="398" t="s">
        <v>119</v>
      </c>
      <c r="F76" s="398" t="s">
        <v>78</v>
      </c>
      <c r="G76" s="398" t="s">
        <v>3</v>
      </c>
      <c r="H76" s="398" t="s">
        <v>4</v>
      </c>
      <c r="I76" s="398" t="s">
        <v>5</v>
      </c>
      <c r="J76" s="398" t="s">
        <v>6</v>
      </c>
      <c r="K76" s="398" t="s">
        <v>7</v>
      </c>
      <c r="L76" s="398" t="s">
        <v>81</v>
      </c>
      <c r="M76" s="398" t="s">
        <v>146</v>
      </c>
      <c r="N76" s="398" t="s">
        <v>163</v>
      </c>
      <c r="O76" s="139"/>
      <c r="P76" s="398" t="s">
        <v>129</v>
      </c>
      <c r="Q76" s="403" t="s">
        <v>162</v>
      </c>
      <c r="R76" s="132"/>
      <c r="S76" s="132" t="s">
        <v>166</v>
      </c>
      <c r="T76" s="395" t="s">
        <v>75</v>
      </c>
    </row>
    <row r="77" spans="1:23" ht="25.5" x14ac:dyDescent="0.25">
      <c r="E77" s="401"/>
      <c r="F77" s="401"/>
      <c r="G77" s="399"/>
      <c r="H77" s="399"/>
      <c r="I77" s="401"/>
      <c r="J77" s="401"/>
      <c r="K77" s="399"/>
      <c r="L77" s="401"/>
      <c r="M77" s="401"/>
      <c r="N77" s="448"/>
      <c r="O77" s="140" t="s">
        <v>149</v>
      </c>
      <c r="P77" s="401"/>
      <c r="Q77" s="407"/>
      <c r="R77" s="133" t="s">
        <v>153</v>
      </c>
      <c r="S77" s="133" t="s">
        <v>167</v>
      </c>
      <c r="T77" s="396"/>
    </row>
    <row r="78" spans="1:23" x14ac:dyDescent="0.25">
      <c r="E78" s="401"/>
      <c r="F78" s="401"/>
      <c r="G78" s="399"/>
      <c r="H78" s="399"/>
      <c r="I78" s="401"/>
      <c r="J78" s="401"/>
      <c r="K78" s="399"/>
      <c r="L78" s="401"/>
      <c r="M78" s="401"/>
      <c r="N78" s="448"/>
      <c r="O78" s="125"/>
      <c r="P78" s="401"/>
      <c r="Q78" s="407"/>
      <c r="R78" s="133" t="s">
        <v>154</v>
      </c>
      <c r="S78" s="133"/>
      <c r="T78" s="396"/>
    </row>
    <row r="79" spans="1:23" ht="54" customHeight="1" thickBot="1" x14ac:dyDescent="0.3">
      <c r="E79" s="401"/>
      <c r="F79" s="401"/>
      <c r="G79" s="400"/>
      <c r="H79" s="400"/>
      <c r="I79" s="402"/>
      <c r="J79" s="402"/>
      <c r="K79" s="400"/>
      <c r="L79" s="402"/>
      <c r="M79" s="409"/>
      <c r="N79" s="448"/>
      <c r="O79" s="140" t="s">
        <v>164</v>
      </c>
      <c r="P79" s="401"/>
      <c r="Q79" s="408"/>
      <c r="R79" s="134" t="s">
        <v>165</v>
      </c>
      <c r="S79" s="135" t="s">
        <v>168</v>
      </c>
      <c r="T79" s="397"/>
    </row>
    <row r="80" spans="1:23" ht="17.45" x14ac:dyDescent="0.3">
      <c r="E80" s="126">
        <f>E70+1</f>
        <v>37</v>
      </c>
      <c r="F80" s="4">
        <v>1</v>
      </c>
      <c r="G80" s="24" t="s">
        <v>57</v>
      </c>
      <c r="H80" s="26" t="s">
        <v>11</v>
      </c>
      <c r="I80" s="8" t="s">
        <v>12</v>
      </c>
      <c r="J80" s="8">
        <v>5</v>
      </c>
      <c r="K80" s="16">
        <v>1</v>
      </c>
      <c r="L80" s="10">
        <v>10536</v>
      </c>
      <c r="M80" s="68">
        <v>68</v>
      </c>
      <c r="N80" s="157">
        <f t="shared" ref="N80:N89" si="10">L80+M80</f>
        <v>10604</v>
      </c>
      <c r="O80" s="157"/>
      <c r="P80" s="157"/>
      <c r="Q80" s="157">
        <v>950</v>
      </c>
      <c r="R80" s="157">
        <v>347</v>
      </c>
      <c r="S80" s="157"/>
      <c r="T80" s="11">
        <f>N80+O80+Q80+R80+S80</f>
        <v>11901</v>
      </c>
    </row>
    <row r="81" spans="5:22" ht="17.45" x14ac:dyDescent="0.3">
      <c r="E81" s="171">
        <f>E80+1</f>
        <v>38</v>
      </c>
      <c r="F81" s="4">
        <f>F80+1</f>
        <v>2</v>
      </c>
      <c r="G81" s="24" t="s">
        <v>55</v>
      </c>
      <c r="H81" s="26" t="s">
        <v>11</v>
      </c>
      <c r="I81" s="8" t="s">
        <v>12</v>
      </c>
      <c r="J81" s="8">
        <v>5</v>
      </c>
      <c r="K81" s="16">
        <v>1</v>
      </c>
      <c r="L81" s="10">
        <v>9695</v>
      </c>
      <c r="M81" s="68">
        <v>278</v>
      </c>
      <c r="N81" s="157">
        <f t="shared" si="10"/>
        <v>9973</v>
      </c>
      <c r="O81" s="157"/>
      <c r="P81" s="157"/>
      <c r="Q81" s="157">
        <v>950</v>
      </c>
      <c r="R81" s="157">
        <v>347</v>
      </c>
      <c r="S81" s="157"/>
      <c r="T81" s="11">
        <f t="shared" ref="T81:T89" si="11">N81+O81+Q81+R81+S81</f>
        <v>11270</v>
      </c>
    </row>
    <row r="82" spans="5:22" ht="17.45" x14ac:dyDescent="0.3">
      <c r="E82" s="171">
        <f t="shared" ref="E82:F89" si="12">E81+1</f>
        <v>39</v>
      </c>
      <c r="F82" s="4">
        <f t="shared" si="12"/>
        <v>3</v>
      </c>
      <c r="G82" s="24" t="s">
        <v>56</v>
      </c>
      <c r="H82" s="26" t="s">
        <v>11</v>
      </c>
      <c r="I82" s="8" t="s">
        <v>12</v>
      </c>
      <c r="J82" s="8">
        <v>5</v>
      </c>
      <c r="K82" s="16">
        <v>1</v>
      </c>
      <c r="L82" s="10">
        <v>9695</v>
      </c>
      <c r="M82" s="68">
        <v>278</v>
      </c>
      <c r="N82" s="157">
        <f t="shared" si="10"/>
        <v>9973</v>
      </c>
      <c r="O82" s="157"/>
      <c r="P82" s="157"/>
      <c r="Q82" s="157"/>
      <c r="R82" s="157"/>
      <c r="S82" s="157"/>
      <c r="T82" s="11">
        <f t="shared" si="11"/>
        <v>9973</v>
      </c>
    </row>
    <row r="83" spans="5:22" ht="17.45" x14ac:dyDescent="0.3">
      <c r="E83" s="171">
        <f t="shared" si="12"/>
        <v>40</v>
      </c>
      <c r="F83" s="4">
        <f>F82+1</f>
        <v>4</v>
      </c>
      <c r="G83" s="24" t="s">
        <v>53</v>
      </c>
      <c r="H83" s="26" t="s">
        <v>11</v>
      </c>
      <c r="I83" s="8" t="s">
        <v>12</v>
      </c>
      <c r="J83" s="8">
        <v>5</v>
      </c>
      <c r="K83" s="16">
        <v>1</v>
      </c>
      <c r="L83" s="10">
        <v>9695</v>
      </c>
      <c r="M83" s="68">
        <v>278</v>
      </c>
      <c r="N83" s="157">
        <f t="shared" si="10"/>
        <v>9973</v>
      </c>
      <c r="O83" s="157"/>
      <c r="P83" s="157"/>
      <c r="Q83" s="157">
        <v>950</v>
      </c>
      <c r="R83" s="157">
        <v>347</v>
      </c>
      <c r="S83" s="157"/>
      <c r="T83" s="11">
        <f t="shared" si="11"/>
        <v>11270</v>
      </c>
    </row>
    <row r="84" spans="5:22" ht="17.45" x14ac:dyDescent="0.3">
      <c r="E84" s="171">
        <f t="shared" si="12"/>
        <v>41</v>
      </c>
      <c r="F84" s="4">
        <f t="shared" si="12"/>
        <v>5</v>
      </c>
      <c r="G84" s="24" t="s">
        <v>59</v>
      </c>
      <c r="H84" s="26" t="s">
        <v>11</v>
      </c>
      <c r="I84" s="8" t="s">
        <v>20</v>
      </c>
      <c r="J84" s="8">
        <v>5</v>
      </c>
      <c r="K84" s="16">
        <v>0.5</v>
      </c>
      <c r="L84" s="10">
        <v>2405</v>
      </c>
      <c r="M84" s="68">
        <v>467</v>
      </c>
      <c r="N84" s="157">
        <f t="shared" si="10"/>
        <v>2872</v>
      </c>
      <c r="O84" s="157"/>
      <c r="P84" s="157"/>
      <c r="Q84" s="157"/>
      <c r="R84" s="157"/>
      <c r="S84" s="157"/>
      <c r="T84" s="11">
        <f t="shared" si="11"/>
        <v>2872</v>
      </c>
    </row>
    <row r="85" spans="5:22" ht="17.45" x14ac:dyDescent="0.3">
      <c r="E85" s="171">
        <f t="shared" si="12"/>
        <v>42</v>
      </c>
      <c r="F85" s="4">
        <f t="shared" si="12"/>
        <v>6</v>
      </c>
      <c r="G85" s="24" t="s">
        <v>54</v>
      </c>
      <c r="H85" s="26" t="s">
        <v>11</v>
      </c>
      <c r="I85" s="8" t="s">
        <v>14</v>
      </c>
      <c r="J85" s="8">
        <v>2</v>
      </c>
      <c r="K85" s="16">
        <v>0.5</v>
      </c>
      <c r="L85" s="10">
        <v>1981</v>
      </c>
      <c r="M85" s="68">
        <v>189</v>
      </c>
      <c r="N85" s="157">
        <f t="shared" si="10"/>
        <v>2170</v>
      </c>
      <c r="O85" s="157"/>
      <c r="P85" s="157"/>
      <c r="Q85" s="157"/>
      <c r="R85" s="157"/>
      <c r="S85" s="157"/>
      <c r="T85" s="11">
        <f t="shared" si="11"/>
        <v>2170</v>
      </c>
      <c r="U85" s="74"/>
    </row>
    <row r="86" spans="5:22" ht="17.45" x14ac:dyDescent="0.3">
      <c r="E86" s="171">
        <f t="shared" si="12"/>
        <v>43</v>
      </c>
      <c r="F86" s="4">
        <f t="shared" si="12"/>
        <v>7</v>
      </c>
      <c r="G86" s="24" t="s">
        <v>58</v>
      </c>
      <c r="H86" s="26" t="s">
        <v>11</v>
      </c>
      <c r="I86" s="8" t="s">
        <v>20</v>
      </c>
      <c r="J86" s="8">
        <v>2</v>
      </c>
      <c r="K86" s="16">
        <v>1</v>
      </c>
      <c r="L86" s="10">
        <v>3310</v>
      </c>
      <c r="M86" s="68">
        <v>476</v>
      </c>
      <c r="N86" s="157">
        <v>3975</v>
      </c>
      <c r="O86" s="157"/>
      <c r="P86" s="157"/>
      <c r="Q86" s="157">
        <v>950</v>
      </c>
      <c r="R86" s="157">
        <v>347</v>
      </c>
      <c r="S86" s="157"/>
      <c r="T86" s="11">
        <f t="shared" si="11"/>
        <v>5272</v>
      </c>
    </row>
    <row r="87" spans="5:22" ht="24" x14ac:dyDescent="0.3">
      <c r="E87" s="171">
        <f t="shared" si="12"/>
        <v>44</v>
      </c>
      <c r="F87" s="4">
        <f t="shared" si="12"/>
        <v>8</v>
      </c>
      <c r="G87" s="24" t="s">
        <v>60</v>
      </c>
      <c r="H87" s="27" t="s">
        <v>82</v>
      </c>
      <c r="I87" s="8" t="s">
        <v>12</v>
      </c>
      <c r="J87" s="8">
        <v>5</v>
      </c>
      <c r="K87" s="16">
        <v>1</v>
      </c>
      <c r="L87" s="10">
        <v>2971</v>
      </c>
      <c r="M87" s="68">
        <v>677</v>
      </c>
      <c r="N87" s="157">
        <f t="shared" si="10"/>
        <v>3648</v>
      </c>
      <c r="O87" s="157"/>
      <c r="P87" s="157"/>
      <c r="Q87" s="157"/>
      <c r="R87" s="157">
        <v>347</v>
      </c>
      <c r="S87" s="157">
        <v>36</v>
      </c>
      <c r="T87" s="11">
        <f t="shared" si="11"/>
        <v>4031</v>
      </c>
    </row>
    <row r="88" spans="5:22" ht="17.45" x14ac:dyDescent="0.3">
      <c r="E88" s="171">
        <f t="shared" si="12"/>
        <v>45</v>
      </c>
      <c r="F88" s="4">
        <f t="shared" si="12"/>
        <v>9</v>
      </c>
      <c r="G88" s="24" t="s">
        <v>150</v>
      </c>
      <c r="H88" s="27" t="s">
        <v>83</v>
      </c>
      <c r="I88" s="8" t="s">
        <v>12</v>
      </c>
      <c r="J88" s="8">
        <v>5</v>
      </c>
      <c r="K88" s="8">
        <v>1</v>
      </c>
      <c r="L88" s="113">
        <v>2624</v>
      </c>
      <c r="M88" s="113"/>
      <c r="N88" s="157">
        <f t="shared" si="10"/>
        <v>2624</v>
      </c>
      <c r="O88" s="157"/>
      <c r="P88" s="157"/>
      <c r="Q88" s="157"/>
      <c r="R88" s="157">
        <v>347</v>
      </c>
      <c r="S88" s="157"/>
      <c r="T88" s="11">
        <f t="shared" si="11"/>
        <v>2971</v>
      </c>
    </row>
    <row r="89" spans="5:22" ht="18" x14ac:dyDescent="0.35">
      <c r="E89" s="171">
        <f t="shared" si="12"/>
        <v>46</v>
      </c>
      <c r="F89" s="4">
        <f t="shared" si="12"/>
        <v>10</v>
      </c>
      <c r="G89" s="100" t="s">
        <v>77</v>
      </c>
      <c r="H89" s="101" t="s">
        <v>11</v>
      </c>
      <c r="I89" s="82" t="s">
        <v>12</v>
      </c>
      <c r="J89" s="82"/>
      <c r="K89" s="82">
        <v>0</v>
      </c>
      <c r="L89" s="10"/>
      <c r="M89" s="10"/>
      <c r="N89" s="11">
        <f t="shared" si="10"/>
        <v>0</v>
      </c>
      <c r="O89" s="11"/>
      <c r="P89" s="10"/>
      <c r="Q89" s="11"/>
      <c r="R89" s="11"/>
      <c r="S89" s="11"/>
      <c r="T89" s="11">
        <f t="shared" si="11"/>
        <v>0</v>
      </c>
    </row>
    <row r="90" spans="5:22" ht="23.45" customHeight="1" x14ac:dyDescent="0.3">
      <c r="E90" s="142"/>
      <c r="F90" s="142"/>
      <c r="G90" s="142"/>
      <c r="H90" s="142"/>
      <c r="I90" s="449" t="s">
        <v>118</v>
      </c>
      <c r="J90" s="449"/>
      <c r="K90" s="150">
        <f>SUM(K80:K89)</f>
        <v>8</v>
      </c>
      <c r="L90" s="153">
        <f>SUM(L80:L88)</f>
        <v>52912</v>
      </c>
      <c r="M90" s="153">
        <f t="shared" ref="M90:T90" si="13">SUM(M80:M88)</f>
        <v>2711</v>
      </c>
      <c r="N90" s="150">
        <f t="shared" si="13"/>
        <v>55812</v>
      </c>
      <c r="O90" s="150"/>
      <c r="P90" s="150">
        <f t="shared" si="13"/>
        <v>0</v>
      </c>
      <c r="Q90" s="150">
        <f t="shared" si="13"/>
        <v>3800</v>
      </c>
      <c r="R90" s="150">
        <f t="shared" si="13"/>
        <v>2082</v>
      </c>
      <c r="S90" s="150">
        <f t="shared" si="13"/>
        <v>36</v>
      </c>
      <c r="T90" s="150">
        <f t="shared" si="13"/>
        <v>61730</v>
      </c>
    </row>
    <row r="91" spans="5:22" ht="21" customHeight="1" x14ac:dyDescent="0.3">
      <c r="E91" s="393" t="s">
        <v>85</v>
      </c>
      <c r="F91" s="394"/>
      <c r="G91" s="394"/>
      <c r="H91" s="394"/>
      <c r="I91" s="394"/>
      <c r="J91" s="394"/>
      <c r="K91" s="394"/>
      <c r="L91" s="394"/>
      <c r="M91" s="394"/>
      <c r="N91" s="394"/>
      <c r="O91" s="394"/>
      <c r="P91" s="394"/>
      <c r="Q91" s="394"/>
      <c r="R91" s="394"/>
      <c r="S91" s="394"/>
      <c r="T91" s="394"/>
      <c r="V91" s="74"/>
    </row>
    <row r="92" spans="5:22" ht="20.45" customHeight="1" thickBot="1" x14ac:dyDescent="0.35">
      <c r="E92" s="389" t="s">
        <v>159</v>
      </c>
      <c r="F92" s="390"/>
      <c r="G92" s="390"/>
      <c r="H92" s="390"/>
      <c r="I92" s="390"/>
      <c r="J92" s="390"/>
      <c r="K92" s="390"/>
      <c r="L92" s="390"/>
      <c r="M92" s="390"/>
      <c r="N92" s="390"/>
      <c r="O92" s="390"/>
      <c r="P92" s="390"/>
      <c r="Q92" s="390"/>
      <c r="R92" s="390"/>
      <c r="S92" s="390"/>
      <c r="T92" s="390"/>
    </row>
    <row r="93" spans="5:22" ht="14.45" customHeight="1" x14ac:dyDescent="0.25">
      <c r="E93" s="398" t="s">
        <v>119</v>
      </c>
      <c r="F93" s="398" t="s">
        <v>78</v>
      </c>
      <c r="G93" s="398" t="s">
        <v>3</v>
      </c>
      <c r="H93" s="398" t="s">
        <v>4</v>
      </c>
      <c r="I93" s="398" t="s">
        <v>5</v>
      </c>
      <c r="J93" s="398" t="s">
        <v>6</v>
      </c>
      <c r="K93" s="398" t="s">
        <v>7</v>
      </c>
      <c r="L93" s="398" t="s">
        <v>74</v>
      </c>
      <c r="M93" s="398" t="s">
        <v>146</v>
      </c>
      <c r="N93" s="398" t="s">
        <v>163</v>
      </c>
      <c r="O93" s="139"/>
      <c r="P93" s="398" t="s">
        <v>129</v>
      </c>
      <c r="Q93" s="403" t="s">
        <v>162</v>
      </c>
      <c r="R93" s="132"/>
      <c r="S93" s="132" t="s">
        <v>166</v>
      </c>
      <c r="T93" s="398" t="s">
        <v>75</v>
      </c>
    </row>
    <row r="94" spans="5:22" ht="25.5" x14ac:dyDescent="0.25">
      <c r="E94" s="401"/>
      <c r="F94" s="401"/>
      <c r="G94" s="399"/>
      <c r="H94" s="399"/>
      <c r="I94" s="401"/>
      <c r="J94" s="401"/>
      <c r="K94" s="399"/>
      <c r="L94" s="401"/>
      <c r="M94" s="401"/>
      <c r="N94" s="448"/>
      <c r="O94" s="140" t="s">
        <v>149</v>
      </c>
      <c r="P94" s="401"/>
      <c r="Q94" s="407"/>
      <c r="R94" s="133" t="s">
        <v>153</v>
      </c>
      <c r="S94" s="133" t="s">
        <v>167</v>
      </c>
      <c r="T94" s="399"/>
      <c r="U94" s="138"/>
    </row>
    <row r="95" spans="5:22" ht="23.25" x14ac:dyDescent="0.25">
      <c r="E95" s="401"/>
      <c r="F95" s="401"/>
      <c r="G95" s="399"/>
      <c r="H95" s="399"/>
      <c r="I95" s="401"/>
      <c r="J95" s="401"/>
      <c r="K95" s="399"/>
      <c r="L95" s="401"/>
      <c r="M95" s="401"/>
      <c r="N95" s="448"/>
      <c r="O95" s="125"/>
      <c r="P95" s="401"/>
      <c r="Q95" s="407"/>
      <c r="R95" s="133" t="s">
        <v>154</v>
      </c>
      <c r="S95" s="133"/>
      <c r="T95" s="399"/>
      <c r="U95" s="143"/>
    </row>
    <row r="96" spans="5:22" ht="39" thickBot="1" x14ac:dyDescent="0.3">
      <c r="E96" s="401"/>
      <c r="F96" s="401"/>
      <c r="G96" s="400"/>
      <c r="H96" s="400"/>
      <c r="I96" s="402"/>
      <c r="J96" s="402"/>
      <c r="K96" s="400"/>
      <c r="L96" s="402"/>
      <c r="M96" s="409"/>
      <c r="N96" s="448"/>
      <c r="O96" s="140" t="s">
        <v>164</v>
      </c>
      <c r="P96" s="401"/>
      <c r="Q96" s="408"/>
      <c r="R96" s="134" t="s">
        <v>165</v>
      </c>
      <c r="S96" s="135" t="s">
        <v>168</v>
      </c>
      <c r="T96" s="400"/>
      <c r="U96" s="144"/>
    </row>
    <row r="97" spans="5:22" ht="17.45" customHeight="1" x14ac:dyDescent="0.3">
      <c r="E97" s="4">
        <f>E89+1</f>
        <v>47</v>
      </c>
      <c r="F97" s="4">
        <v>1</v>
      </c>
      <c r="G97" s="24" t="s">
        <v>61</v>
      </c>
      <c r="H97" s="4" t="s">
        <v>11</v>
      </c>
      <c r="I97" s="8" t="s">
        <v>12</v>
      </c>
      <c r="J97" s="8">
        <v>4</v>
      </c>
      <c r="K97" s="26">
        <v>1</v>
      </c>
      <c r="L97" s="10">
        <v>8326</v>
      </c>
      <c r="M97" s="68">
        <v>555</v>
      </c>
      <c r="N97" s="157">
        <f t="shared" ref="N97:N99" si="14">L97+M97</f>
        <v>8881</v>
      </c>
      <c r="O97" s="11"/>
      <c r="P97" s="10"/>
      <c r="Q97" s="157">
        <v>950</v>
      </c>
      <c r="R97" s="157">
        <v>347</v>
      </c>
      <c r="S97" s="69"/>
      <c r="T97" s="11">
        <f t="shared" ref="T97:T99" si="15">N97+O97+Q97+R97+S97</f>
        <v>10178</v>
      </c>
      <c r="U97" s="149"/>
    </row>
    <row r="98" spans="5:22" ht="18" x14ac:dyDescent="0.35">
      <c r="E98" s="4">
        <f>E97+1</f>
        <v>48</v>
      </c>
      <c r="F98" s="4">
        <v>2</v>
      </c>
      <c r="G98" s="42"/>
      <c r="H98" s="4"/>
      <c r="I98" s="8"/>
      <c r="J98" s="8"/>
      <c r="K98" s="26"/>
      <c r="L98" s="10"/>
      <c r="M98" s="10"/>
      <c r="N98" s="157">
        <f t="shared" si="14"/>
        <v>0</v>
      </c>
      <c r="O98" s="11"/>
      <c r="P98" s="10"/>
      <c r="Q98" s="157"/>
      <c r="R98" s="157"/>
      <c r="S98" s="10"/>
      <c r="T98" s="11">
        <f t="shared" si="15"/>
        <v>0</v>
      </c>
      <c r="U98" s="149"/>
    </row>
    <row r="99" spans="5:22" ht="17.45" x14ac:dyDescent="0.3">
      <c r="E99" s="4">
        <f>E98+1</f>
        <v>49</v>
      </c>
      <c r="F99" s="4">
        <v>3</v>
      </c>
      <c r="G99" s="24" t="s">
        <v>62</v>
      </c>
      <c r="H99" s="4" t="s">
        <v>88</v>
      </c>
      <c r="I99" s="8" t="s">
        <v>14</v>
      </c>
      <c r="J99" s="8">
        <v>5</v>
      </c>
      <c r="K99" s="26">
        <v>1</v>
      </c>
      <c r="L99" s="10">
        <v>1900</v>
      </c>
      <c r="M99" s="68">
        <v>649</v>
      </c>
      <c r="N99" s="157">
        <f t="shared" si="14"/>
        <v>2549</v>
      </c>
      <c r="O99" s="69"/>
      <c r="P99" s="10"/>
      <c r="Q99" s="157">
        <v>0</v>
      </c>
      <c r="R99" s="157">
        <v>347</v>
      </c>
      <c r="S99" s="69"/>
      <c r="T99" s="11">
        <f t="shared" si="15"/>
        <v>2896</v>
      </c>
      <c r="U99" s="149"/>
    </row>
    <row r="100" spans="5:22" ht="23.45" customHeight="1" x14ac:dyDescent="0.3">
      <c r="E100" s="142"/>
      <c r="F100" s="142"/>
      <c r="G100" s="25"/>
      <c r="H100" s="142"/>
      <c r="I100" s="449" t="s">
        <v>118</v>
      </c>
      <c r="J100" s="449"/>
      <c r="K100" s="150">
        <f>SUM(K97:K99)</f>
        <v>2</v>
      </c>
      <c r="L100" s="153">
        <f>SUM(L97:L99)</f>
        <v>10226</v>
      </c>
      <c r="M100" s="153">
        <f t="shared" ref="M100:T100" si="16">SUM(M97:M99)</f>
        <v>1204</v>
      </c>
      <c r="N100" s="150">
        <f t="shared" si="16"/>
        <v>11430</v>
      </c>
      <c r="O100" s="150"/>
      <c r="P100" s="150">
        <f t="shared" si="16"/>
        <v>0</v>
      </c>
      <c r="Q100" s="150">
        <f t="shared" si="16"/>
        <v>950</v>
      </c>
      <c r="R100" s="150">
        <f t="shared" si="16"/>
        <v>694</v>
      </c>
      <c r="S100" s="150">
        <v>0</v>
      </c>
      <c r="T100" s="150">
        <f t="shared" si="16"/>
        <v>13074</v>
      </c>
    </row>
    <row r="101" spans="5:22" ht="20.45" customHeight="1" x14ac:dyDescent="0.3">
      <c r="E101" s="393" t="s">
        <v>86</v>
      </c>
      <c r="F101" s="394"/>
      <c r="G101" s="394"/>
      <c r="H101" s="394"/>
      <c r="I101" s="394"/>
      <c r="J101" s="394"/>
      <c r="K101" s="394"/>
      <c r="L101" s="394"/>
      <c r="M101" s="394"/>
      <c r="N101" s="394"/>
      <c r="O101" s="394"/>
      <c r="P101" s="394"/>
      <c r="Q101" s="394"/>
      <c r="R101" s="394"/>
      <c r="S101" s="394"/>
      <c r="T101" s="394"/>
      <c r="V101" s="74"/>
    </row>
    <row r="102" spans="5:22" ht="20.45" customHeight="1" thickBot="1" x14ac:dyDescent="0.35">
      <c r="E102" s="389" t="s">
        <v>159</v>
      </c>
      <c r="F102" s="390"/>
      <c r="G102" s="390"/>
      <c r="H102" s="390"/>
      <c r="I102" s="390"/>
      <c r="J102" s="390"/>
      <c r="K102" s="390"/>
      <c r="L102" s="390"/>
      <c r="M102" s="390"/>
      <c r="N102" s="390"/>
      <c r="O102" s="390"/>
      <c r="P102" s="390"/>
      <c r="Q102" s="390"/>
      <c r="R102" s="390"/>
      <c r="S102" s="390"/>
      <c r="T102" s="390"/>
      <c r="U102" s="9"/>
    </row>
    <row r="103" spans="5:22" ht="14.45" customHeight="1" x14ac:dyDescent="0.25">
      <c r="E103" s="398" t="s">
        <v>119</v>
      </c>
      <c r="F103" s="398" t="s">
        <v>78</v>
      </c>
      <c r="G103" s="398" t="s">
        <v>3</v>
      </c>
      <c r="H103" s="398" t="s">
        <v>4</v>
      </c>
      <c r="I103" s="398" t="s">
        <v>5</v>
      </c>
      <c r="J103" s="398" t="s">
        <v>6</v>
      </c>
      <c r="K103" s="398" t="s">
        <v>7</v>
      </c>
      <c r="L103" s="398" t="s">
        <v>91</v>
      </c>
      <c r="M103" s="398" t="s">
        <v>146</v>
      </c>
      <c r="N103" s="398" t="s">
        <v>163</v>
      </c>
      <c r="O103" s="139"/>
      <c r="P103" s="398" t="s">
        <v>129</v>
      </c>
      <c r="Q103" s="403" t="s">
        <v>162</v>
      </c>
      <c r="R103" s="132"/>
      <c r="S103" s="132" t="s">
        <v>166</v>
      </c>
      <c r="T103" s="398" t="s">
        <v>75</v>
      </c>
    </row>
    <row r="104" spans="5:22" ht="25.5" x14ac:dyDescent="0.25">
      <c r="E104" s="401"/>
      <c r="F104" s="401"/>
      <c r="G104" s="399"/>
      <c r="H104" s="399"/>
      <c r="I104" s="401"/>
      <c r="J104" s="401"/>
      <c r="K104" s="399"/>
      <c r="L104" s="401"/>
      <c r="M104" s="401"/>
      <c r="N104" s="448"/>
      <c r="O104" s="140" t="s">
        <v>149</v>
      </c>
      <c r="P104" s="401"/>
      <c r="Q104" s="407"/>
      <c r="R104" s="133" t="s">
        <v>153</v>
      </c>
      <c r="S104" s="133" t="s">
        <v>167</v>
      </c>
      <c r="T104" s="399"/>
    </row>
    <row r="105" spans="5:22" x14ac:dyDescent="0.25">
      <c r="E105" s="401"/>
      <c r="F105" s="401"/>
      <c r="G105" s="399"/>
      <c r="H105" s="399"/>
      <c r="I105" s="401"/>
      <c r="J105" s="401"/>
      <c r="K105" s="399"/>
      <c r="L105" s="401"/>
      <c r="M105" s="401"/>
      <c r="N105" s="448"/>
      <c r="O105" s="125"/>
      <c r="P105" s="401"/>
      <c r="Q105" s="407"/>
      <c r="R105" s="133" t="s">
        <v>154</v>
      </c>
      <c r="S105" s="133"/>
      <c r="T105" s="399"/>
    </row>
    <row r="106" spans="5:22" ht="51.6" customHeight="1" thickBot="1" x14ac:dyDescent="0.3">
      <c r="E106" s="401"/>
      <c r="F106" s="401"/>
      <c r="G106" s="400"/>
      <c r="H106" s="400"/>
      <c r="I106" s="402"/>
      <c r="J106" s="402"/>
      <c r="K106" s="400"/>
      <c r="L106" s="402"/>
      <c r="M106" s="409"/>
      <c r="N106" s="448"/>
      <c r="O106" s="140" t="s">
        <v>164</v>
      </c>
      <c r="P106" s="401"/>
      <c r="Q106" s="408"/>
      <c r="R106" s="134" t="s">
        <v>165</v>
      </c>
      <c r="S106" s="135" t="s">
        <v>168</v>
      </c>
      <c r="T106" s="400"/>
    </row>
    <row r="107" spans="5:22" ht="17.45" x14ac:dyDescent="0.3">
      <c r="E107" s="126">
        <f>E99+1</f>
        <v>50</v>
      </c>
      <c r="F107" s="127">
        <v>1</v>
      </c>
      <c r="G107" s="111" t="s">
        <v>42</v>
      </c>
      <c r="H107" s="101" t="s">
        <v>43</v>
      </c>
      <c r="I107" s="82" t="s">
        <v>12</v>
      </c>
      <c r="J107" s="82">
        <v>5</v>
      </c>
      <c r="K107" s="97">
        <v>0.5</v>
      </c>
      <c r="L107" s="123">
        <v>2895</v>
      </c>
      <c r="M107" s="113">
        <v>373</v>
      </c>
      <c r="N107" s="11">
        <f>L107+M107</f>
        <v>3268</v>
      </c>
      <c r="O107" s="160"/>
      <c r="P107" s="160"/>
      <c r="Q107" s="160"/>
      <c r="R107" s="160"/>
      <c r="S107" s="160"/>
      <c r="T107" s="11">
        <f t="shared" ref="T107:T111" si="17">N107+O107+Q107+R107+S107</f>
        <v>3268</v>
      </c>
    </row>
    <row r="108" spans="5:22" ht="18" x14ac:dyDescent="0.35">
      <c r="E108" s="126">
        <f>E107+1</f>
        <v>51</v>
      </c>
      <c r="F108" s="127"/>
      <c r="G108" s="42" t="s">
        <v>151</v>
      </c>
      <c r="H108" s="29"/>
      <c r="I108" s="30"/>
      <c r="J108" s="30"/>
      <c r="K108" s="31">
        <v>0.5</v>
      </c>
      <c r="L108" s="32"/>
      <c r="M108" s="32"/>
      <c r="N108" s="11">
        <f t="shared" ref="N108:N109" si="18">L108+M108</f>
        <v>0</v>
      </c>
      <c r="O108" s="11"/>
      <c r="P108" s="32"/>
      <c r="Q108" s="32"/>
      <c r="R108" s="32"/>
      <c r="S108" s="32"/>
      <c r="T108" s="11">
        <f t="shared" si="17"/>
        <v>0</v>
      </c>
    </row>
    <row r="109" spans="5:22" ht="17.45" x14ac:dyDescent="0.3">
      <c r="E109" s="126">
        <f t="shared" ref="E109:E111" si="19">E108+1</f>
        <v>52</v>
      </c>
      <c r="F109" s="4">
        <v>2</v>
      </c>
      <c r="G109" s="24" t="s">
        <v>63</v>
      </c>
      <c r="H109" s="27" t="s">
        <v>64</v>
      </c>
      <c r="I109" s="8" t="s">
        <v>65</v>
      </c>
      <c r="J109" s="8">
        <v>5</v>
      </c>
      <c r="K109" s="26">
        <v>1</v>
      </c>
      <c r="L109" s="28">
        <v>3667</v>
      </c>
      <c r="M109" s="68">
        <v>738</v>
      </c>
      <c r="N109" s="157">
        <f t="shared" si="18"/>
        <v>4405</v>
      </c>
      <c r="O109" s="69"/>
      <c r="P109" s="28"/>
      <c r="Q109" s="28"/>
      <c r="R109" s="157">
        <v>347</v>
      </c>
      <c r="S109" s="69"/>
      <c r="T109" s="11">
        <f t="shared" si="17"/>
        <v>4752</v>
      </c>
    </row>
    <row r="110" spans="5:22" ht="18" x14ac:dyDescent="0.35">
      <c r="E110" s="126">
        <f t="shared" si="19"/>
        <v>53</v>
      </c>
      <c r="F110" s="4">
        <v>3</v>
      </c>
      <c r="G110" s="42" t="s">
        <v>151</v>
      </c>
      <c r="H110" s="27" t="s">
        <v>64</v>
      </c>
      <c r="I110" s="8" t="s">
        <v>65</v>
      </c>
      <c r="J110" s="8">
        <v>5</v>
      </c>
      <c r="K110" s="26">
        <v>1</v>
      </c>
      <c r="L110" s="28">
        <v>3667</v>
      </c>
      <c r="M110" s="68">
        <v>738</v>
      </c>
      <c r="N110" s="157">
        <v>0</v>
      </c>
      <c r="O110" s="69"/>
      <c r="P110" s="28"/>
      <c r="Q110" s="28"/>
      <c r="R110" s="157">
        <v>0</v>
      </c>
      <c r="S110" s="69"/>
      <c r="T110" s="11">
        <f t="shared" si="17"/>
        <v>0</v>
      </c>
    </row>
    <row r="111" spans="5:22" ht="17.45" x14ac:dyDescent="0.3">
      <c r="E111" s="126">
        <f t="shared" si="19"/>
        <v>54</v>
      </c>
      <c r="F111" s="4">
        <v>4</v>
      </c>
      <c r="G111" s="24" t="s">
        <v>66</v>
      </c>
      <c r="H111" s="27" t="s">
        <v>64</v>
      </c>
      <c r="I111" s="8" t="s">
        <v>12</v>
      </c>
      <c r="J111" s="8">
        <v>5</v>
      </c>
      <c r="K111" s="26">
        <v>1</v>
      </c>
      <c r="L111" s="28">
        <v>2435</v>
      </c>
      <c r="M111" s="68">
        <v>912</v>
      </c>
      <c r="N111" s="157">
        <v>3431</v>
      </c>
      <c r="O111" s="69"/>
      <c r="P111" s="28"/>
      <c r="Q111" s="28"/>
      <c r="R111" s="157">
        <v>347</v>
      </c>
      <c r="S111" s="69"/>
      <c r="T111" s="11">
        <f t="shared" si="17"/>
        <v>3778</v>
      </c>
    </row>
    <row r="112" spans="5:22" ht="23.45" customHeight="1" x14ac:dyDescent="0.3">
      <c r="E112" s="142"/>
      <c r="F112" s="142"/>
      <c r="G112" s="25"/>
      <c r="H112" s="51"/>
      <c r="I112" s="449" t="s">
        <v>118</v>
      </c>
      <c r="J112" s="449"/>
      <c r="K112" s="150">
        <f>SUM(K107:K111)</f>
        <v>4</v>
      </c>
      <c r="L112" s="153">
        <f>SUM(L107:L111)</f>
        <v>12664</v>
      </c>
      <c r="M112" s="153">
        <f t="shared" ref="M112:T112" si="20">SUM(M107:M111)</f>
        <v>2761</v>
      </c>
      <c r="N112" s="150">
        <f t="shared" si="20"/>
        <v>11104</v>
      </c>
      <c r="O112" s="150"/>
      <c r="P112" s="150">
        <f t="shared" si="20"/>
        <v>0</v>
      </c>
      <c r="Q112" s="150">
        <f t="shared" si="20"/>
        <v>0</v>
      </c>
      <c r="R112" s="150">
        <f t="shared" si="20"/>
        <v>694</v>
      </c>
      <c r="S112" s="150">
        <v>0</v>
      </c>
      <c r="T112" s="150">
        <f t="shared" si="20"/>
        <v>11798</v>
      </c>
    </row>
    <row r="113" spans="5:22" ht="14.45" x14ac:dyDescent="0.3">
      <c r="E113" s="142"/>
      <c r="F113" s="142"/>
      <c r="G113" s="142"/>
      <c r="H113" s="142"/>
      <c r="I113" s="3"/>
      <c r="J113" s="3"/>
      <c r="K113" s="142"/>
      <c r="L113" s="9"/>
      <c r="M113" s="9"/>
      <c r="N113" s="9"/>
      <c r="O113" s="9"/>
      <c r="P113" s="9"/>
      <c r="Q113" s="9"/>
      <c r="R113" s="9"/>
      <c r="S113" s="9"/>
      <c r="T113" s="9"/>
    </row>
    <row r="114" spans="5:22" ht="14.45" x14ac:dyDescent="0.3">
      <c r="E114" s="142"/>
      <c r="F114" s="142"/>
      <c r="G114" s="142"/>
      <c r="H114" s="142"/>
      <c r="I114" s="3"/>
      <c r="J114" s="3"/>
      <c r="K114" s="142"/>
      <c r="L114" s="9"/>
      <c r="M114" s="9"/>
      <c r="N114" s="9"/>
      <c r="O114" s="9"/>
      <c r="P114" s="9"/>
      <c r="Q114" s="9"/>
      <c r="R114" s="9"/>
      <c r="S114" s="9"/>
      <c r="T114" s="9"/>
    </row>
    <row r="115" spans="5:22" ht="14.45" x14ac:dyDescent="0.3">
      <c r="E115" s="142"/>
      <c r="F115" s="142"/>
      <c r="G115" s="142"/>
      <c r="H115" s="142"/>
      <c r="I115" s="3"/>
      <c r="J115" s="3"/>
      <c r="K115" s="142"/>
      <c r="L115" s="9"/>
      <c r="M115" s="9"/>
      <c r="N115" s="9"/>
      <c r="O115" s="9"/>
      <c r="P115" s="9"/>
      <c r="Q115" s="9"/>
      <c r="R115" s="9"/>
      <c r="S115" s="9"/>
      <c r="T115" s="9"/>
    </row>
    <row r="116" spans="5:22" ht="14.45" x14ac:dyDescent="0.3">
      <c r="E116" s="142"/>
      <c r="F116" s="142"/>
      <c r="G116" s="142"/>
      <c r="H116" s="142"/>
      <c r="I116" s="3"/>
      <c r="J116" s="3"/>
      <c r="K116" s="142"/>
      <c r="L116" s="9"/>
      <c r="M116" s="9"/>
      <c r="N116" s="9"/>
      <c r="O116" s="9"/>
      <c r="P116" s="9"/>
      <c r="Q116" s="9"/>
      <c r="R116" s="9"/>
      <c r="S116" s="9"/>
      <c r="T116" s="9"/>
    </row>
    <row r="117" spans="5:22" ht="14.45" x14ac:dyDescent="0.3">
      <c r="E117" s="142"/>
      <c r="F117" s="142"/>
      <c r="G117" s="142"/>
      <c r="H117" s="142"/>
      <c r="I117" s="3"/>
      <c r="J117" s="3"/>
      <c r="K117" s="142"/>
      <c r="L117" s="9"/>
      <c r="M117" s="9"/>
      <c r="N117" s="9"/>
      <c r="O117" s="9"/>
      <c r="P117" s="9"/>
      <c r="Q117" s="9"/>
      <c r="R117" s="9"/>
      <c r="S117" s="9"/>
      <c r="T117" s="9"/>
    </row>
    <row r="118" spans="5:22" ht="14.45" x14ac:dyDescent="0.3">
      <c r="E118" s="142"/>
      <c r="F118" s="142"/>
      <c r="G118" s="142"/>
      <c r="H118" s="142"/>
      <c r="I118" s="3"/>
      <c r="J118" s="3"/>
      <c r="K118" s="142"/>
      <c r="L118" s="9"/>
      <c r="M118" s="9"/>
      <c r="N118" s="9"/>
      <c r="O118" s="9"/>
      <c r="P118" s="9"/>
      <c r="Q118" s="9"/>
      <c r="R118" s="9"/>
      <c r="S118" s="9"/>
      <c r="T118" s="9"/>
    </row>
    <row r="119" spans="5:22" ht="14.45" x14ac:dyDescent="0.3">
      <c r="E119" s="142"/>
      <c r="F119" s="142"/>
      <c r="G119" s="142"/>
      <c r="H119" s="142"/>
      <c r="I119" s="3"/>
      <c r="J119" s="3"/>
      <c r="K119" s="142"/>
      <c r="L119" s="9"/>
      <c r="M119" s="9"/>
      <c r="N119" s="9"/>
      <c r="O119" s="9"/>
      <c r="P119" s="9"/>
      <c r="Q119" s="9"/>
      <c r="R119" s="9"/>
      <c r="S119" s="9"/>
      <c r="T119" s="9"/>
    </row>
    <row r="120" spans="5:22" ht="15" customHeight="1" x14ac:dyDescent="0.3">
      <c r="E120" s="142"/>
      <c r="F120" s="142"/>
      <c r="G120" s="142"/>
      <c r="H120" s="142"/>
      <c r="I120" s="3"/>
      <c r="J120" s="3"/>
      <c r="K120" s="142"/>
      <c r="L120" s="9"/>
      <c r="M120" s="9"/>
      <c r="N120" s="9"/>
      <c r="O120" s="9"/>
      <c r="P120" s="9"/>
      <c r="Q120" s="9"/>
      <c r="R120" s="9"/>
      <c r="S120" s="9"/>
      <c r="T120" s="9"/>
    </row>
    <row r="121" spans="5:22" ht="25.15" customHeight="1" x14ac:dyDescent="0.3">
      <c r="E121" s="393" t="s">
        <v>87</v>
      </c>
      <c r="F121" s="394"/>
      <c r="G121" s="394"/>
      <c r="H121" s="394"/>
      <c r="I121" s="394"/>
      <c r="J121" s="394"/>
      <c r="K121" s="394"/>
      <c r="L121" s="394"/>
      <c r="M121" s="394"/>
      <c r="N121" s="394"/>
      <c r="O121" s="394"/>
      <c r="P121" s="394"/>
      <c r="Q121" s="394"/>
      <c r="R121" s="394"/>
      <c r="S121" s="394"/>
      <c r="T121" s="394"/>
      <c r="V121" s="74"/>
    </row>
    <row r="122" spans="5:22" ht="20.45" customHeight="1" thickBot="1" x14ac:dyDescent="0.35">
      <c r="E122" s="389" t="s">
        <v>159</v>
      </c>
      <c r="F122" s="390"/>
      <c r="G122" s="390"/>
      <c r="H122" s="390"/>
      <c r="I122" s="390"/>
      <c r="J122" s="390"/>
      <c r="K122" s="390"/>
      <c r="L122" s="390"/>
      <c r="M122" s="390"/>
      <c r="N122" s="390"/>
      <c r="O122" s="390"/>
      <c r="P122" s="390"/>
      <c r="Q122" s="390"/>
      <c r="R122" s="390"/>
      <c r="S122" s="390"/>
      <c r="T122" s="390"/>
    </row>
    <row r="123" spans="5:22" ht="14.45" customHeight="1" x14ac:dyDescent="0.25">
      <c r="E123" s="398" t="s">
        <v>119</v>
      </c>
      <c r="F123" s="398" t="s">
        <v>78</v>
      </c>
      <c r="G123" s="398" t="s">
        <v>3</v>
      </c>
      <c r="H123" s="398" t="s">
        <v>4</v>
      </c>
      <c r="I123" s="398" t="s">
        <v>5</v>
      </c>
      <c r="J123" s="398" t="s">
        <v>6</v>
      </c>
      <c r="K123" s="398" t="s">
        <v>7</v>
      </c>
      <c r="L123" s="398" t="s">
        <v>91</v>
      </c>
      <c r="M123" s="398" t="s">
        <v>146</v>
      </c>
      <c r="N123" s="398" t="s">
        <v>163</v>
      </c>
      <c r="O123" s="139"/>
      <c r="P123" s="398" t="s">
        <v>129</v>
      </c>
      <c r="Q123" s="403" t="s">
        <v>162</v>
      </c>
      <c r="R123" s="132"/>
      <c r="S123" s="132" t="s">
        <v>166</v>
      </c>
      <c r="T123" s="398" t="s">
        <v>75</v>
      </c>
    </row>
    <row r="124" spans="5:22" ht="25.5" x14ac:dyDescent="0.25">
      <c r="E124" s="401"/>
      <c r="F124" s="401"/>
      <c r="G124" s="399"/>
      <c r="H124" s="399"/>
      <c r="I124" s="401"/>
      <c r="J124" s="401"/>
      <c r="K124" s="399"/>
      <c r="L124" s="401"/>
      <c r="M124" s="401"/>
      <c r="N124" s="448"/>
      <c r="O124" s="140" t="s">
        <v>149</v>
      </c>
      <c r="P124" s="401"/>
      <c r="Q124" s="407"/>
      <c r="R124" s="133" t="s">
        <v>153</v>
      </c>
      <c r="S124" s="133" t="s">
        <v>167</v>
      </c>
      <c r="T124" s="399"/>
    </row>
    <row r="125" spans="5:22" x14ac:dyDescent="0.25">
      <c r="E125" s="401"/>
      <c r="F125" s="401"/>
      <c r="G125" s="399"/>
      <c r="H125" s="399"/>
      <c r="I125" s="401"/>
      <c r="J125" s="401"/>
      <c r="K125" s="399"/>
      <c r="L125" s="401"/>
      <c r="M125" s="401"/>
      <c r="N125" s="448"/>
      <c r="O125" s="125"/>
      <c r="P125" s="401"/>
      <c r="Q125" s="407"/>
      <c r="R125" s="133" t="s">
        <v>154</v>
      </c>
      <c r="S125" s="133"/>
      <c r="T125" s="399"/>
    </row>
    <row r="126" spans="5:22" ht="51" customHeight="1" thickBot="1" x14ac:dyDescent="0.3">
      <c r="E126" s="401"/>
      <c r="F126" s="401"/>
      <c r="G126" s="400"/>
      <c r="H126" s="400"/>
      <c r="I126" s="402"/>
      <c r="J126" s="402"/>
      <c r="K126" s="400"/>
      <c r="L126" s="402"/>
      <c r="M126" s="409"/>
      <c r="N126" s="448"/>
      <c r="O126" s="140" t="s">
        <v>164</v>
      </c>
      <c r="P126" s="401"/>
      <c r="Q126" s="408"/>
      <c r="R126" s="134" t="s">
        <v>165</v>
      </c>
      <c r="S126" s="135" t="s">
        <v>168</v>
      </c>
      <c r="T126" s="400"/>
    </row>
    <row r="127" spans="5:22" ht="18" x14ac:dyDescent="0.35">
      <c r="E127" s="126">
        <f>E111+1</f>
        <v>55</v>
      </c>
      <c r="F127" s="4">
        <v>1</v>
      </c>
      <c r="G127" s="42" t="s">
        <v>77</v>
      </c>
      <c r="H127" s="4"/>
      <c r="I127" s="8"/>
      <c r="J127" s="8"/>
      <c r="K127" s="26">
        <v>1</v>
      </c>
      <c r="L127" s="10"/>
      <c r="M127" s="10"/>
      <c r="N127" s="11">
        <f t="shared" ref="N127:N128" si="21">L127+M127</f>
        <v>0</v>
      </c>
      <c r="O127" s="11"/>
      <c r="P127" s="10"/>
      <c r="Q127" s="10"/>
      <c r="R127" s="10"/>
      <c r="S127" s="10"/>
      <c r="T127" s="12"/>
    </row>
    <row r="128" spans="5:22" ht="17.45" x14ac:dyDescent="0.3">
      <c r="E128" s="126"/>
      <c r="F128" s="4">
        <v>2</v>
      </c>
      <c r="G128" s="136" t="s">
        <v>156</v>
      </c>
      <c r="H128" s="4" t="s">
        <v>65</v>
      </c>
      <c r="I128" s="8"/>
      <c r="J128" s="8"/>
      <c r="K128" s="26">
        <v>0.5</v>
      </c>
      <c r="L128" s="10">
        <v>2440</v>
      </c>
      <c r="M128" s="10"/>
      <c r="N128" s="11">
        <f t="shared" si="21"/>
        <v>2440</v>
      </c>
      <c r="O128" s="11"/>
      <c r="P128" s="10"/>
      <c r="Q128" s="10"/>
      <c r="R128" s="10">
        <v>174</v>
      </c>
      <c r="S128" s="10"/>
      <c r="T128" s="11">
        <f t="shared" ref="T128" si="22">N128+O128+Q128+R128+S128</f>
        <v>2614</v>
      </c>
    </row>
    <row r="129" spans="5:23" ht="21" customHeight="1" x14ac:dyDescent="0.3">
      <c r="E129" s="142"/>
      <c r="F129" s="142"/>
      <c r="G129" s="142"/>
      <c r="H129" s="142"/>
      <c r="I129" s="449" t="s">
        <v>118</v>
      </c>
      <c r="J129" s="449"/>
      <c r="K129" s="150">
        <f>SUM(K127:K128)</f>
        <v>1.5</v>
      </c>
      <c r="L129" s="150">
        <f>L128</f>
        <v>2440</v>
      </c>
      <c r="M129" s="150">
        <f t="shared" ref="M129" si="23">M128</f>
        <v>0</v>
      </c>
      <c r="N129" s="150">
        <f t="shared" ref="N129:T129" si="24">SUM(N124:N128)</f>
        <v>2440</v>
      </c>
      <c r="O129" s="150"/>
      <c r="P129" s="150">
        <f t="shared" si="24"/>
        <v>0</v>
      </c>
      <c r="Q129" s="150">
        <f t="shared" si="24"/>
        <v>0</v>
      </c>
      <c r="R129" s="150">
        <f t="shared" si="24"/>
        <v>174</v>
      </c>
      <c r="S129" s="150"/>
      <c r="T129" s="150">
        <f t="shared" si="24"/>
        <v>2614</v>
      </c>
    </row>
    <row r="130" spans="5:23" ht="14.45" x14ac:dyDescent="0.3">
      <c r="E130" s="142"/>
      <c r="F130" s="142"/>
      <c r="G130" s="142"/>
      <c r="H130" s="142"/>
      <c r="I130" s="3"/>
      <c r="J130" s="3"/>
      <c r="K130" s="142"/>
    </row>
    <row r="131" spans="5:23" ht="22.15" customHeight="1" x14ac:dyDescent="0.3">
      <c r="E131" s="393" t="s">
        <v>93</v>
      </c>
      <c r="F131" s="394"/>
      <c r="G131" s="394"/>
      <c r="H131" s="394"/>
      <c r="I131" s="394"/>
      <c r="J131" s="394"/>
      <c r="K131" s="394"/>
      <c r="L131" s="394"/>
      <c r="M131" s="394"/>
      <c r="N131" s="394"/>
      <c r="O131" s="394"/>
      <c r="P131" s="394"/>
      <c r="Q131" s="394"/>
      <c r="R131" s="394"/>
      <c r="S131" s="394"/>
      <c r="T131" s="394"/>
      <c r="V131" s="74"/>
      <c r="W131" s="74"/>
    </row>
    <row r="132" spans="5:23" ht="24" customHeight="1" thickBot="1" x14ac:dyDescent="0.35">
      <c r="E132" s="389" t="s">
        <v>159</v>
      </c>
      <c r="F132" s="390"/>
      <c r="G132" s="390"/>
      <c r="H132" s="390"/>
      <c r="I132" s="390"/>
      <c r="J132" s="390"/>
      <c r="K132" s="390"/>
      <c r="L132" s="390"/>
      <c r="M132" s="390"/>
      <c r="N132" s="390"/>
      <c r="O132" s="390"/>
      <c r="P132" s="390"/>
      <c r="Q132" s="390"/>
      <c r="R132" s="390"/>
      <c r="S132" s="390"/>
      <c r="T132" s="390"/>
    </row>
    <row r="133" spans="5:23" ht="14.45" customHeight="1" x14ac:dyDescent="0.25">
      <c r="E133" s="398" t="s">
        <v>119</v>
      </c>
      <c r="F133" s="398" t="s">
        <v>78</v>
      </c>
      <c r="G133" s="398" t="s">
        <v>3</v>
      </c>
      <c r="H133" s="398" t="s">
        <v>4</v>
      </c>
      <c r="I133" s="398" t="s">
        <v>5</v>
      </c>
      <c r="J133" s="403" t="s">
        <v>6</v>
      </c>
      <c r="K133" s="398" t="s">
        <v>7</v>
      </c>
      <c r="L133" s="398" t="s">
        <v>81</v>
      </c>
      <c r="M133" s="398" t="s">
        <v>146</v>
      </c>
      <c r="N133" s="398" t="s">
        <v>163</v>
      </c>
      <c r="O133" s="139"/>
      <c r="P133" s="398" t="s">
        <v>129</v>
      </c>
      <c r="Q133" s="403" t="s">
        <v>162</v>
      </c>
      <c r="R133" s="132"/>
      <c r="S133" s="132" t="s">
        <v>166</v>
      </c>
      <c r="T133" s="398" t="s">
        <v>75</v>
      </c>
    </row>
    <row r="134" spans="5:23" ht="25.5" x14ac:dyDescent="0.25">
      <c r="E134" s="401"/>
      <c r="F134" s="401"/>
      <c r="G134" s="399"/>
      <c r="H134" s="399"/>
      <c r="I134" s="401"/>
      <c r="J134" s="407"/>
      <c r="K134" s="399"/>
      <c r="L134" s="401"/>
      <c r="M134" s="401"/>
      <c r="N134" s="448"/>
      <c r="O134" s="140" t="s">
        <v>149</v>
      </c>
      <c r="P134" s="401"/>
      <c r="Q134" s="407"/>
      <c r="R134" s="133" t="s">
        <v>153</v>
      </c>
      <c r="S134" s="133" t="s">
        <v>167</v>
      </c>
      <c r="T134" s="399"/>
    </row>
    <row r="135" spans="5:23" x14ac:dyDescent="0.25">
      <c r="E135" s="401"/>
      <c r="F135" s="401"/>
      <c r="G135" s="399"/>
      <c r="H135" s="399"/>
      <c r="I135" s="401"/>
      <c r="J135" s="407"/>
      <c r="K135" s="399"/>
      <c r="L135" s="401"/>
      <c r="M135" s="401"/>
      <c r="N135" s="448"/>
      <c r="O135" s="125"/>
      <c r="P135" s="401"/>
      <c r="Q135" s="407"/>
      <c r="R135" s="133" t="s">
        <v>154</v>
      </c>
      <c r="S135" s="133"/>
      <c r="T135" s="399"/>
    </row>
    <row r="136" spans="5:23" ht="51" customHeight="1" thickBot="1" x14ac:dyDescent="0.3">
      <c r="E136" s="401"/>
      <c r="F136" s="401"/>
      <c r="G136" s="400"/>
      <c r="H136" s="400"/>
      <c r="I136" s="402"/>
      <c r="J136" s="408"/>
      <c r="K136" s="400"/>
      <c r="L136" s="402"/>
      <c r="M136" s="409"/>
      <c r="N136" s="448"/>
      <c r="O136" s="140" t="s">
        <v>164</v>
      </c>
      <c r="P136" s="401"/>
      <c r="Q136" s="408"/>
      <c r="R136" s="134" t="s">
        <v>165</v>
      </c>
      <c r="S136" s="135" t="s">
        <v>168</v>
      </c>
      <c r="T136" s="400"/>
    </row>
    <row r="137" spans="5:23" ht="17.45" x14ac:dyDescent="0.3">
      <c r="E137" s="168">
        <f>E127+1</f>
        <v>56</v>
      </c>
      <c r="F137" s="4">
        <v>1</v>
      </c>
      <c r="G137" s="161" t="s">
        <v>144</v>
      </c>
      <c r="H137" s="103" t="s">
        <v>114</v>
      </c>
      <c r="I137" s="104" t="s">
        <v>12</v>
      </c>
      <c r="J137" s="104">
        <v>5</v>
      </c>
      <c r="K137" s="104">
        <v>0.5</v>
      </c>
      <c r="L137" s="105">
        <v>5751</v>
      </c>
      <c r="M137" s="105">
        <v>202</v>
      </c>
      <c r="N137" s="120">
        <f t="shared" ref="N137:N153" si="25">L137+M137</f>
        <v>5953</v>
      </c>
      <c r="O137" s="120"/>
      <c r="P137" s="105"/>
      <c r="Q137" s="162">
        <v>0</v>
      </c>
      <c r="R137" s="162"/>
      <c r="S137" s="162"/>
      <c r="T137" s="11">
        <f t="shared" ref="T137:T153" si="26">N137+O137+Q137+R137+S137</f>
        <v>5953</v>
      </c>
    </row>
    <row r="138" spans="5:23" ht="18" x14ac:dyDescent="0.35">
      <c r="E138" s="172"/>
      <c r="F138" s="4"/>
      <c r="G138" s="42" t="s">
        <v>143</v>
      </c>
      <c r="H138" s="103"/>
      <c r="I138" s="104"/>
      <c r="J138" s="104"/>
      <c r="K138" s="104">
        <v>0.5</v>
      </c>
      <c r="L138" s="58"/>
      <c r="M138" s="58"/>
      <c r="N138" s="11">
        <f t="shared" si="25"/>
        <v>0</v>
      </c>
      <c r="O138" s="11"/>
      <c r="P138" s="58"/>
      <c r="Q138" s="87"/>
      <c r="R138" s="69"/>
      <c r="S138" s="69"/>
      <c r="T138" s="11">
        <f t="shared" si="26"/>
        <v>0</v>
      </c>
    </row>
    <row r="139" spans="5:23" ht="17.45" x14ac:dyDescent="0.3">
      <c r="E139" s="172">
        <f>E137+1</f>
        <v>57</v>
      </c>
      <c r="F139" s="4">
        <f>F137+1</f>
        <v>2</v>
      </c>
      <c r="G139" s="98" t="s">
        <v>160</v>
      </c>
      <c r="H139" s="96" t="s">
        <v>120</v>
      </c>
      <c r="I139" s="97" t="s">
        <v>20</v>
      </c>
      <c r="J139" s="97">
        <v>5</v>
      </c>
      <c r="K139" s="97">
        <v>1</v>
      </c>
      <c r="L139" s="115">
        <v>4672</v>
      </c>
      <c r="M139" s="116">
        <v>850</v>
      </c>
      <c r="N139" s="83">
        <v>5863</v>
      </c>
      <c r="O139" s="113"/>
      <c r="P139" s="165"/>
      <c r="Q139" s="166"/>
      <c r="R139" s="159">
        <v>347</v>
      </c>
      <c r="S139" s="115">
        <v>47</v>
      </c>
      <c r="T139" s="11">
        <f t="shared" si="26"/>
        <v>6257</v>
      </c>
    </row>
    <row r="140" spans="5:23" ht="17.45" x14ac:dyDescent="0.3">
      <c r="E140" s="172">
        <f t="shared" ref="E140:F153" si="27">E139+1</f>
        <v>58</v>
      </c>
      <c r="F140" s="4">
        <f t="shared" si="27"/>
        <v>3</v>
      </c>
      <c r="G140" s="53" t="s">
        <v>104</v>
      </c>
      <c r="H140" s="36" t="s">
        <v>115</v>
      </c>
      <c r="I140" s="31" t="s">
        <v>20</v>
      </c>
      <c r="J140" s="31">
        <v>5</v>
      </c>
      <c r="K140" s="16">
        <v>1</v>
      </c>
      <c r="L140" s="57">
        <v>3865</v>
      </c>
      <c r="M140" s="112">
        <v>926</v>
      </c>
      <c r="N140" s="120">
        <f t="shared" si="25"/>
        <v>4791</v>
      </c>
      <c r="O140" s="69"/>
      <c r="P140" s="57"/>
      <c r="Q140" s="47"/>
      <c r="R140" s="157">
        <v>347</v>
      </c>
      <c r="S140" s="57">
        <v>46</v>
      </c>
      <c r="T140" s="11">
        <f t="shared" si="26"/>
        <v>5184</v>
      </c>
    </row>
    <row r="141" spans="5:23" ht="18" x14ac:dyDescent="0.35">
      <c r="E141" s="172">
        <f t="shared" si="27"/>
        <v>59</v>
      </c>
      <c r="F141" s="4">
        <f t="shared" si="27"/>
        <v>4</v>
      </c>
      <c r="G141" s="42" t="s">
        <v>77</v>
      </c>
      <c r="H141" s="36" t="s">
        <v>116</v>
      </c>
      <c r="I141" s="31" t="s">
        <v>65</v>
      </c>
      <c r="J141" s="31"/>
      <c r="K141" s="16">
        <v>0.5</v>
      </c>
      <c r="L141" s="57"/>
      <c r="M141" s="57"/>
      <c r="N141" s="120">
        <f t="shared" si="25"/>
        <v>0</v>
      </c>
      <c r="O141" s="11"/>
      <c r="P141" s="57"/>
      <c r="Q141" s="47"/>
      <c r="R141" s="157"/>
      <c r="S141" s="57"/>
      <c r="T141" s="11">
        <f t="shared" si="26"/>
        <v>0</v>
      </c>
    </row>
    <row r="142" spans="5:23" ht="17.45" x14ac:dyDescent="0.3">
      <c r="E142" s="172">
        <f t="shared" si="27"/>
        <v>60</v>
      </c>
      <c r="F142" s="4">
        <f t="shared" si="27"/>
        <v>5</v>
      </c>
      <c r="G142" s="98" t="s">
        <v>161</v>
      </c>
      <c r="H142" s="96" t="s">
        <v>117</v>
      </c>
      <c r="I142" s="97" t="s">
        <v>65</v>
      </c>
      <c r="J142" s="97">
        <v>3</v>
      </c>
      <c r="K142" s="97">
        <v>0.5</v>
      </c>
      <c r="L142" s="115"/>
      <c r="M142" s="115"/>
      <c r="N142" s="83">
        <v>1767</v>
      </c>
      <c r="O142" s="83"/>
      <c r="P142" s="115"/>
      <c r="Q142" s="117"/>
      <c r="R142" s="159">
        <v>41</v>
      </c>
      <c r="S142" s="115"/>
      <c r="T142" s="11">
        <f t="shared" si="26"/>
        <v>1808</v>
      </c>
    </row>
    <row r="143" spans="5:23" ht="18" x14ac:dyDescent="0.35">
      <c r="E143" s="172"/>
      <c r="F143" s="4">
        <v>6</v>
      </c>
      <c r="G143" s="42" t="s">
        <v>77</v>
      </c>
      <c r="H143" s="36" t="s">
        <v>157</v>
      </c>
      <c r="I143" s="31" t="s">
        <v>65</v>
      </c>
      <c r="J143" s="31"/>
      <c r="K143" s="16">
        <v>0.125</v>
      </c>
      <c r="L143" s="58"/>
      <c r="M143" s="58"/>
      <c r="N143" s="120">
        <v>0</v>
      </c>
      <c r="O143" s="11"/>
      <c r="P143" s="58"/>
      <c r="Q143" s="47"/>
      <c r="R143" s="157"/>
      <c r="S143" s="58"/>
      <c r="T143" s="11">
        <f t="shared" si="26"/>
        <v>0</v>
      </c>
    </row>
    <row r="144" spans="5:23" ht="18" x14ac:dyDescent="0.35">
      <c r="E144" s="172"/>
      <c r="F144" s="4">
        <v>7</v>
      </c>
      <c r="G144" s="42" t="s">
        <v>77</v>
      </c>
      <c r="H144" s="36" t="s">
        <v>157</v>
      </c>
      <c r="I144" s="31" t="s">
        <v>20</v>
      </c>
      <c r="J144" s="31"/>
      <c r="K144" s="16">
        <v>0.25</v>
      </c>
      <c r="L144" s="58"/>
      <c r="M144" s="58"/>
      <c r="N144" s="120">
        <v>0</v>
      </c>
      <c r="O144" s="11"/>
      <c r="P144" s="58"/>
      <c r="Q144" s="47"/>
      <c r="R144" s="157"/>
      <c r="S144" s="58"/>
      <c r="T144" s="11">
        <f t="shared" si="26"/>
        <v>0</v>
      </c>
    </row>
    <row r="145" spans="5:21" ht="18.75" x14ac:dyDescent="0.3">
      <c r="E145" s="172"/>
      <c r="F145" s="4"/>
      <c r="G145" s="42" t="s">
        <v>77</v>
      </c>
      <c r="H145" s="36" t="s">
        <v>157</v>
      </c>
      <c r="I145" s="31" t="s">
        <v>65</v>
      </c>
      <c r="J145" s="31"/>
      <c r="K145" s="16">
        <v>0.125</v>
      </c>
      <c r="L145" s="58"/>
      <c r="M145" s="58"/>
      <c r="N145" s="120">
        <v>0</v>
      </c>
      <c r="O145" s="11"/>
      <c r="P145" s="58"/>
      <c r="Q145" s="47"/>
      <c r="R145" s="157"/>
      <c r="S145" s="58"/>
      <c r="T145" s="11">
        <f t="shared" si="26"/>
        <v>0</v>
      </c>
    </row>
    <row r="146" spans="5:21" ht="18" x14ac:dyDescent="0.25">
      <c r="E146" s="172"/>
      <c r="F146" s="4">
        <v>8</v>
      </c>
      <c r="G146" s="53" t="s">
        <v>158</v>
      </c>
      <c r="H146" s="103" t="s">
        <v>147</v>
      </c>
      <c r="I146" s="104"/>
      <c r="J146" s="104"/>
      <c r="K146" s="104">
        <v>1</v>
      </c>
      <c r="L146" s="57">
        <v>3268</v>
      </c>
      <c r="M146" s="57"/>
      <c r="N146" s="120">
        <v>3286</v>
      </c>
      <c r="O146" s="11"/>
      <c r="P146" s="57"/>
      <c r="Q146" s="47"/>
      <c r="R146" s="157">
        <v>347</v>
      </c>
      <c r="S146" s="57"/>
      <c r="T146" s="11">
        <f t="shared" si="26"/>
        <v>3633</v>
      </c>
    </row>
    <row r="147" spans="5:21" ht="18" x14ac:dyDescent="0.25">
      <c r="E147" s="172">
        <f>E142+1</f>
        <v>61</v>
      </c>
      <c r="F147" s="4">
        <f t="shared" si="27"/>
        <v>9</v>
      </c>
      <c r="G147" s="54" t="s">
        <v>108</v>
      </c>
      <c r="H147" s="36" t="s">
        <v>113</v>
      </c>
      <c r="I147" s="31" t="s">
        <v>12</v>
      </c>
      <c r="J147" s="31">
        <v>4</v>
      </c>
      <c r="K147" s="8">
        <v>1</v>
      </c>
      <c r="L147" s="58">
        <v>2842</v>
      </c>
      <c r="M147" s="114">
        <v>675</v>
      </c>
      <c r="N147" s="120">
        <v>4976</v>
      </c>
      <c r="O147" s="69"/>
      <c r="P147" s="58"/>
      <c r="Q147" s="47"/>
      <c r="R147" s="157">
        <v>314</v>
      </c>
      <c r="S147" s="58">
        <v>36</v>
      </c>
      <c r="T147" s="11">
        <f t="shared" si="26"/>
        <v>5326</v>
      </c>
    </row>
    <row r="148" spans="5:21" ht="18.75" x14ac:dyDescent="0.3">
      <c r="E148" s="172">
        <f t="shared" si="27"/>
        <v>62</v>
      </c>
      <c r="F148" s="4">
        <f t="shared" si="27"/>
        <v>10</v>
      </c>
      <c r="G148" s="42" t="s">
        <v>77</v>
      </c>
      <c r="H148" s="36" t="s">
        <v>116</v>
      </c>
      <c r="I148" s="31" t="s">
        <v>148</v>
      </c>
      <c r="J148" s="31"/>
      <c r="K148" s="16">
        <v>1</v>
      </c>
      <c r="L148" s="57"/>
      <c r="M148" s="57"/>
      <c r="N148" s="120">
        <f t="shared" si="25"/>
        <v>0</v>
      </c>
      <c r="O148" s="11"/>
      <c r="P148" s="57"/>
      <c r="Q148" s="47"/>
      <c r="R148" s="157"/>
      <c r="S148" s="57"/>
      <c r="T148" s="11">
        <f t="shared" si="26"/>
        <v>0</v>
      </c>
    </row>
    <row r="149" spans="5:21" ht="18" x14ac:dyDescent="0.25">
      <c r="E149" s="172">
        <f t="shared" si="27"/>
        <v>63</v>
      </c>
      <c r="F149" s="4">
        <f t="shared" si="27"/>
        <v>11</v>
      </c>
      <c r="G149" s="163" t="s">
        <v>107</v>
      </c>
      <c r="H149" s="103" t="s">
        <v>112</v>
      </c>
      <c r="I149" s="104" t="s">
        <v>14</v>
      </c>
      <c r="J149" s="104">
        <v>3</v>
      </c>
      <c r="K149" s="104">
        <v>1</v>
      </c>
      <c r="L149" s="105">
        <v>1991</v>
      </c>
      <c r="M149" s="112">
        <v>603</v>
      </c>
      <c r="N149" s="120">
        <v>2724</v>
      </c>
      <c r="O149" s="164"/>
      <c r="P149" s="105"/>
      <c r="Q149" s="162"/>
      <c r="R149" s="157">
        <v>347</v>
      </c>
      <c r="S149" s="105">
        <v>27</v>
      </c>
      <c r="T149" s="11">
        <f t="shared" si="26"/>
        <v>3098</v>
      </c>
    </row>
    <row r="150" spans="5:21" ht="18" x14ac:dyDescent="0.25">
      <c r="E150" s="172">
        <f t="shared" si="27"/>
        <v>64</v>
      </c>
      <c r="F150" s="4">
        <f t="shared" si="27"/>
        <v>12</v>
      </c>
      <c r="G150" s="52" t="s">
        <v>103</v>
      </c>
      <c r="H150" s="36" t="s">
        <v>109</v>
      </c>
      <c r="I150" s="31" t="s">
        <v>65</v>
      </c>
      <c r="J150" s="31">
        <v>5</v>
      </c>
      <c r="K150" s="16">
        <v>1</v>
      </c>
      <c r="L150" s="57">
        <v>1900</v>
      </c>
      <c r="M150" s="114">
        <v>755</v>
      </c>
      <c r="N150" s="120">
        <f t="shared" si="25"/>
        <v>2655</v>
      </c>
      <c r="O150" s="69"/>
      <c r="P150" s="57"/>
      <c r="Q150" s="47"/>
      <c r="R150" s="157">
        <v>297</v>
      </c>
      <c r="S150" s="57">
        <v>22</v>
      </c>
      <c r="T150" s="11">
        <f t="shared" si="26"/>
        <v>2974</v>
      </c>
    </row>
    <row r="151" spans="5:21" ht="22.15" customHeight="1" x14ac:dyDescent="0.25">
      <c r="E151" s="172">
        <f t="shared" si="27"/>
        <v>65</v>
      </c>
      <c r="F151" s="4">
        <f t="shared" si="27"/>
        <v>13</v>
      </c>
      <c r="G151" s="52" t="s">
        <v>106</v>
      </c>
      <c r="H151" s="61" t="s">
        <v>100</v>
      </c>
      <c r="I151" s="31" t="s">
        <v>12</v>
      </c>
      <c r="J151" s="31">
        <v>5</v>
      </c>
      <c r="K151" s="16">
        <v>1</v>
      </c>
      <c r="L151" s="57">
        <v>1900</v>
      </c>
      <c r="M151" s="114">
        <v>724</v>
      </c>
      <c r="N151" s="120">
        <f t="shared" si="25"/>
        <v>2624</v>
      </c>
      <c r="O151" s="69"/>
      <c r="P151" s="57"/>
      <c r="Q151" s="47"/>
      <c r="R151" s="157">
        <v>347</v>
      </c>
      <c r="S151" s="57">
        <v>22</v>
      </c>
      <c r="T151" s="11">
        <f t="shared" si="26"/>
        <v>2993</v>
      </c>
    </row>
    <row r="152" spans="5:21" ht="18" x14ac:dyDescent="0.25">
      <c r="E152" s="172">
        <f t="shared" si="27"/>
        <v>66</v>
      </c>
      <c r="F152" s="4">
        <f t="shared" si="27"/>
        <v>14</v>
      </c>
      <c r="G152" s="52" t="s">
        <v>105</v>
      </c>
      <c r="H152" s="55" t="s">
        <v>111</v>
      </c>
      <c r="I152" s="16"/>
      <c r="J152" s="16">
        <v>5</v>
      </c>
      <c r="K152" s="16">
        <v>1</v>
      </c>
      <c r="L152" s="59">
        <v>1900</v>
      </c>
      <c r="M152" s="114">
        <v>444</v>
      </c>
      <c r="N152" s="120">
        <f t="shared" si="25"/>
        <v>2344</v>
      </c>
      <c r="O152" s="69"/>
      <c r="P152" s="59"/>
      <c r="Q152" s="47"/>
      <c r="R152" s="157">
        <v>347</v>
      </c>
      <c r="S152" s="59">
        <v>17</v>
      </c>
      <c r="T152" s="11">
        <f t="shared" si="26"/>
        <v>2708</v>
      </c>
    </row>
    <row r="153" spans="5:21" ht="18" x14ac:dyDescent="0.25">
      <c r="E153" s="172">
        <f t="shared" si="27"/>
        <v>67</v>
      </c>
      <c r="F153" s="4">
        <v>13</v>
      </c>
      <c r="G153" s="34" t="s">
        <v>131</v>
      </c>
      <c r="H153" s="55" t="s">
        <v>132</v>
      </c>
      <c r="I153" s="16" t="s">
        <v>20</v>
      </c>
      <c r="J153" s="16">
        <v>5</v>
      </c>
      <c r="K153" s="16">
        <v>1</v>
      </c>
      <c r="L153" s="59">
        <v>3872</v>
      </c>
      <c r="M153" s="114">
        <v>924</v>
      </c>
      <c r="N153" s="120">
        <f t="shared" si="25"/>
        <v>4796</v>
      </c>
      <c r="O153" s="69"/>
      <c r="P153" s="59"/>
      <c r="Q153" s="47"/>
      <c r="R153" s="157">
        <v>347</v>
      </c>
      <c r="S153" s="59">
        <v>39</v>
      </c>
      <c r="T153" s="11">
        <f t="shared" si="26"/>
        <v>5182</v>
      </c>
    </row>
    <row r="154" spans="5:21" ht="23.25" x14ac:dyDescent="0.25">
      <c r="E154" s="56"/>
      <c r="F154" s="142"/>
      <c r="G154" s="142"/>
      <c r="H154" s="142"/>
      <c r="I154" s="449" t="s">
        <v>118</v>
      </c>
      <c r="J154" s="449"/>
      <c r="K154" s="150">
        <f t="shared" ref="K154:M154" si="28">SUM(K137:K153)</f>
        <v>12.5</v>
      </c>
      <c r="L154" s="154">
        <f t="shared" si="28"/>
        <v>31961</v>
      </c>
      <c r="M154" s="154">
        <f t="shared" si="28"/>
        <v>6103</v>
      </c>
      <c r="N154" s="156">
        <f>SUM(N137:N153)</f>
        <v>41779</v>
      </c>
      <c r="O154" s="150"/>
      <c r="P154" s="150"/>
      <c r="Q154" s="150">
        <v>0</v>
      </c>
      <c r="R154" s="156">
        <f>SUM(R137:R153)</f>
        <v>3081</v>
      </c>
      <c r="S154" s="156">
        <f>SUM(S137:S153)</f>
        <v>256</v>
      </c>
      <c r="T154" s="156">
        <f>N154+Q154+R154+S154</f>
        <v>45116</v>
      </c>
      <c r="U154" s="9"/>
    </row>
    <row r="155" spans="5:21" x14ac:dyDescent="0.25">
      <c r="E155" s="142"/>
      <c r="F155" s="142"/>
      <c r="G155" s="142"/>
      <c r="H155" s="142"/>
      <c r="I155" s="3"/>
      <c r="J155" s="3"/>
      <c r="K155" s="142"/>
    </row>
    <row r="156" spans="5:21" x14ac:dyDescent="0.25">
      <c r="E156" s="167"/>
      <c r="F156" s="167"/>
      <c r="G156" s="167"/>
      <c r="H156" s="167"/>
      <c r="I156" s="3"/>
      <c r="J156" s="3"/>
      <c r="K156" s="167"/>
    </row>
    <row r="157" spans="5:21" x14ac:dyDescent="0.25">
      <c r="E157" s="167"/>
      <c r="F157" s="167"/>
      <c r="G157" s="167"/>
      <c r="H157" s="167"/>
      <c r="I157" s="3"/>
      <c r="J157" s="3"/>
      <c r="K157" s="167"/>
    </row>
    <row r="158" spans="5:21" x14ac:dyDescent="0.25">
      <c r="E158" s="167"/>
      <c r="F158" s="167"/>
      <c r="G158" s="167"/>
      <c r="H158" s="167"/>
      <c r="I158" s="3"/>
      <c r="J158" s="3"/>
      <c r="K158" s="167"/>
    </row>
    <row r="159" spans="5:21" x14ac:dyDescent="0.25">
      <c r="E159" s="167"/>
      <c r="F159" s="167"/>
      <c r="G159" s="167"/>
      <c r="H159" s="167"/>
      <c r="I159" s="3"/>
      <c r="J159" s="3"/>
      <c r="K159" s="167"/>
    </row>
    <row r="160" spans="5:21" ht="15.75" x14ac:dyDescent="0.25">
      <c r="E160" s="208">
        <f t="shared" ref="E160" si="29">E159+1</f>
        <v>1</v>
      </c>
      <c r="F160" s="183">
        <f>F159+1</f>
        <v>1</v>
      </c>
      <c r="G160" s="234" t="s">
        <v>53</v>
      </c>
      <c r="H160" s="243" t="s">
        <v>11</v>
      </c>
      <c r="I160" s="236" t="s">
        <v>12</v>
      </c>
      <c r="J160" s="236">
        <v>5</v>
      </c>
      <c r="K160" s="237">
        <v>1</v>
      </c>
      <c r="L160" s="238">
        <v>9695</v>
      </c>
      <c r="M160" s="239">
        <v>278</v>
      </c>
      <c r="N160" s="186">
        <f t="shared" ref="N160" si="30">L160+M160</f>
        <v>9973</v>
      </c>
      <c r="O160" s="186"/>
      <c r="P160" s="186"/>
      <c r="Q160" s="186">
        <v>950</v>
      </c>
      <c r="R160" s="186">
        <v>347</v>
      </c>
      <c r="S160" s="186"/>
      <c r="T160" s="87">
        <f t="shared" ref="T160" si="31">N160+O160+Q160+R160+S160</f>
        <v>11270</v>
      </c>
    </row>
    <row r="161" spans="5:11" x14ac:dyDescent="0.25">
      <c r="E161" s="167"/>
      <c r="F161" s="167"/>
      <c r="G161" s="167"/>
      <c r="H161" s="167"/>
      <c r="I161" s="3"/>
      <c r="J161" s="3"/>
      <c r="K161" s="167"/>
    </row>
    <row r="162" spans="5:11" x14ac:dyDescent="0.25">
      <c r="E162" s="167"/>
      <c r="F162" s="167"/>
      <c r="G162" s="167"/>
      <c r="H162" s="167"/>
      <c r="I162" s="3"/>
      <c r="J162" s="3"/>
      <c r="K162" s="167"/>
    </row>
    <row r="163" spans="5:11" x14ac:dyDescent="0.25">
      <c r="E163" s="167"/>
      <c r="F163" s="167"/>
      <c r="G163" s="167"/>
      <c r="H163" s="167"/>
      <c r="I163" s="3"/>
      <c r="J163" s="3"/>
      <c r="K163" s="167"/>
    </row>
    <row r="164" spans="5:11" x14ac:dyDescent="0.25">
      <c r="E164" s="167"/>
      <c r="F164" s="167"/>
      <c r="G164" s="167"/>
      <c r="H164" s="167"/>
      <c r="I164" s="3"/>
      <c r="J164" s="3"/>
      <c r="K164" s="167"/>
    </row>
    <row r="165" spans="5:11" x14ac:dyDescent="0.25">
      <c r="E165" s="167"/>
      <c r="F165" s="167"/>
      <c r="G165" s="167"/>
      <c r="H165" s="167"/>
      <c r="I165" s="3"/>
      <c r="J165" s="3"/>
      <c r="K165" s="167"/>
    </row>
    <row r="166" spans="5:11" x14ac:dyDescent="0.25">
      <c r="E166" s="167"/>
      <c r="F166" s="167"/>
      <c r="G166" s="167"/>
      <c r="H166" s="167"/>
      <c r="I166" s="3"/>
      <c r="J166" s="3"/>
      <c r="K166" s="167"/>
    </row>
    <row r="167" spans="5:11" x14ac:dyDescent="0.25">
      <c r="E167" s="167"/>
      <c r="F167" s="167"/>
      <c r="G167" s="167"/>
      <c r="H167" s="167"/>
      <c r="I167" s="3"/>
      <c r="J167" s="3"/>
      <c r="K167" s="167"/>
    </row>
    <row r="168" spans="5:11" x14ac:dyDescent="0.25">
      <c r="E168" s="167"/>
      <c r="F168" s="167"/>
      <c r="G168" s="167"/>
      <c r="H168" s="167"/>
      <c r="I168" s="3"/>
      <c r="J168" s="3"/>
      <c r="K168" s="167"/>
    </row>
    <row r="169" spans="5:11" x14ac:dyDescent="0.25">
      <c r="E169" s="167"/>
      <c r="F169" s="167"/>
      <c r="G169" s="167"/>
      <c r="H169" s="167"/>
      <c r="I169" s="3"/>
      <c r="J169" s="3"/>
      <c r="K169" s="167"/>
    </row>
    <row r="170" spans="5:11" x14ac:dyDescent="0.25">
      <c r="E170" s="167"/>
      <c r="F170" s="167"/>
      <c r="G170" s="167"/>
      <c r="H170" s="167"/>
      <c r="I170" s="3"/>
      <c r="J170" s="3"/>
      <c r="K170" s="167"/>
    </row>
    <row r="171" spans="5:11" x14ac:dyDescent="0.25">
      <c r="E171" s="167"/>
      <c r="F171" s="167"/>
      <c r="G171" s="167"/>
      <c r="H171" s="167"/>
      <c r="I171" s="3"/>
      <c r="J171" s="3"/>
      <c r="K171" s="167"/>
    </row>
    <row r="172" spans="5:11" x14ac:dyDescent="0.25">
      <c r="E172" s="167"/>
      <c r="F172" s="167"/>
      <c r="G172" s="167"/>
      <c r="H172" s="167"/>
      <c r="I172" s="3"/>
      <c r="J172" s="3"/>
      <c r="K172" s="167"/>
    </row>
    <row r="173" spans="5:11" x14ac:dyDescent="0.25">
      <c r="E173" s="167"/>
      <c r="F173" s="167"/>
      <c r="G173" s="167"/>
      <c r="H173" s="167"/>
      <c r="I173" s="3"/>
      <c r="J173" s="3"/>
      <c r="K173" s="167"/>
    </row>
    <row r="174" spans="5:11" x14ac:dyDescent="0.25">
      <c r="E174" s="167"/>
      <c r="F174" s="167"/>
      <c r="G174" s="167"/>
      <c r="H174" s="167"/>
      <c r="I174" s="3"/>
      <c r="J174" s="3"/>
      <c r="K174" s="167"/>
    </row>
    <row r="175" spans="5:11" x14ac:dyDescent="0.25">
      <c r="E175" s="167"/>
      <c r="F175" s="167"/>
      <c r="G175" s="167"/>
      <c r="H175" s="167"/>
      <c r="I175" s="3"/>
      <c r="J175" s="3"/>
      <c r="K175" s="167"/>
    </row>
    <row r="176" spans="5:11" x14ac:dyDescent="0.25">
      <c r="E176" s="167"/>
      <c r="F176" s="167"/>
      <c r="G176" s="167"/>
      <c r="H176" s="167"/>
      <c r="I176" s="3"/>
      <c r="J176" s="3"/>
      <c r="K176" s="167"/>
    </row>
    <row r="177" spans="5:22" x14ac:dyDescent="0.25">
      <c r="E177" s="167"/>
      <c r="F177" s="167"/>
      <c r="G177" s="167"/>
      <c r="H177" s="167"/>
      <c r="I177" s="3"/>
      <c r="J177" s="3"/>
      <c r="K177" s="167"/>
    </row>
    <row r="178" spans="5:22" x14ac:dyDescent="0.25">
      <c r="E178" s="167"/>
      <c r="F178" s="167"/>
      <c r="G178" s="167"/>
      <c r="H178" s="167"/>
      <c r="I178" s="3"/>
      <c r="J178" s="3"/>
      <c r="K178" s="167"/>
    </row>
    <row r="179" spans="5:22" x14ac:dyDescent="0.25">
      <c r="E179" s="167"/>
      <c r="F179" s="167"/>
      <c r="G179" s="167"/>
      <c r="H179" s="167"/>
      <c r="I179" s="3"/>
      <c r="J179" s="3"/>
      <c r="K179" s="167"/>
    </row>
    <row r="180" spans="5:22" x14ac:dyDescent="0.25">
      <c r="E180" s="167"/>
      <c r="F180" s="167"/>
      <c r="G180" s="167"/>
      <c r="H180" s="167"/>
      <c r="I180" s="3"/>
      <c r="J180" s="3"/>
      <c r="K180" s="167"/>
    </row>
    <row r="181" spans="5:22" x14ac:dyDescent="0.25">
      <c r="E181" s="167"/>
      <c r="F181" s="167"/>
      <c r="G181" s="167"/>
      <c r="H181" s="167"/>
      <c r="I181" s="3"/>
      <c r="J181" s="3"/>
      <c r="K181" s="167"/>
    </row>
    <row r="182" spans="5:22" x14ac:dyDescent="0.25">
      <c r="E182" s="167"/>
      <c r="F182" s="167"/>
      <c r="G182" s="167"/>
      <c r="H182" s="167"/>
      <c r="I182" s="3"/>
      <c r="J182" s="3"/>
      <c r="K182" s="167"/>
    </row>
    <row r="183" spans="5:22" x14ac:dyDescent="0.25">
      <c r="E183" s="167"/>
      <c r="F183" s="167"/>
      <c r="G183" s="167"/>
      <c r="H183" s="167"/>
      <c r="I183" s="3"/>
      <c r="J183" s="3"/>
      <c r="K183" s="167"/>
    </row>
    <row r="184" spans="5:22" x14ac:dyDescent="0.25">
      <c r="E184" s="167"/>
      <c r="F184" s="167"/>
      <c r="G184" s="167"/>
      <c r="H184" s="167"/>
      <c r="I184" s="3"/>
      <c r="J184" s="3"/>
      <c r="K184" s="167"/>
    </row>
    <row r="185" spans="5:22" x14ac:dyDescent="0.25">
      <c r="E185" s="167"/>
      <c r="F185" s="167"/>
      <c r="G185" s="167"/>
      <c r="H185" s="167"/>
      <c r="I185" s="3"/>
      <c r="J185" s="3"/>
      <c r="K185" s="167"/>
    </row>
    <row r="186" spans="5:22" ht="18.600000000000001" customHeight="1" x14ac:dyDescent="0.25">
      <c r="E186" s="393" t="s">
        <v>94</v>
      </c>
      <c r="F186" s="394"/>
      <c r="G186" s="394"/>
      <c r="H186" s="394"/>
      <c r="I186" s="394"/>
      <c r="J186" s="394"/>
      <c r="K186" s="394"/>
      <c r="L186" s="394"/>
      <c r="M186" s="394"/>
      <c r="N186" s="394"/>
      <c r="O186" s="394"/>
      <c r="P186" s="394"/>
      <c r="Q186" s="394"/>
      <c r="R186" s="394"/>
      <c r="S186" s="394"/>
      <c r="T186" s="394"/>
      <c r="V186" s="74"/>
    </row>
    <row r="187" spans="5:22" ht="22.9" customHeight="1" thickBot="1" x14ac:dyDescent="0.3">
      <c r="E187" s="389" t="s">
        <v>159</v>
      </c>
      <c r="F187" s="390"/>
      <c r="G187" s="390"/>
      <c r="H187" s="390"/>
      <c r="I187" s="390"/>
      <c r="J187" s="390"/>
      <c r="K187" s="390"/>
      <c r="L187" s="390"/>
      <c r="M187" s="390"/>
      <c r="N187" s="390"/>
      <c r="O187" s="390"/>
      <c r="P187" s="390"/>
      <c r="Q187" s="390"/>
      <c r="R187" s="390"/>
      <c r="S187" s="390"/>
      <c r="T187" s="390"/>
      <c r="V187" s="74"/>
    </row>
    <row r="188" spans="5:22" ht="14.45" hidden="1" customHeight="1" thickBot="1" x14ac:dyDescent="0.35">
      <c r="E188" s="137" t="s">
        <v>155</v>
      </c>
      <c r="F188" s="398" t="s">
        <v>78</v>
      </c>
      <c r="G188" s="398" t="s">
        <v>3</v>
      </c>
      <c r="H188" s="398" t="s">
        <v>4</v>
      </c>
      <c r="I188" s="398" t="s">
        <v>5</v>
      </c>
      <c r="J188" s="403" t="s">
        <v>6</v>
      </c>
      <c r="K188" s="398" t="s">
        <v>7</v>
      </c>
      <c r="L188" s="398" t="s">
        <v>91</v>
      </c>
      <c r="M188" s="398" t="s">
        <v>146</v>
      </c>
      <c r="N188" s="398" t="s">
        <v>163</v>
      </c>
      <c r="O188" s="139"/>
      <c r="P188" s="398" t="s">
        <v>129</v>
      </c>
      <c r="Q188" s="403" t="s">
        <v>162</v>
      </c>
      <c r="R188" s="132"/>
      <c r="S188" s="132" t="s">
        <v>166</v>
      </c>
      <c r="T188" s="398" t="s">
        <v>75</v>
      </c>
    </row>
    <row r="189" spans="5:22" ht="25.5" x14ac:dyDescent="0.25">
      <c r="E189" s="398" t="s">
        <v>119</v>
      </c>
      <c r="F189" s="401"/>
      <c r="G189" s="399"/>
      <c r="H189" s="399"/>
      <c r="I189" s="401"/>
      <c r="J189" s="407"/>
      <c r="K189" s="399"/>
      <c r="L189" s="401"/>
      <c r="M189" s="401"/>
      <c r="N189" s="448"/>
      <c r="O189" s="140" t="s">
        <v>149</v>
      </c>
      <c r="P189" s="401"/>
      <c r="Q189" s="407"/>
      <c r="R189" s="133" t="s">
        <v>153</v>
      </c>
      <c r="S189" s="133" t="s">
        <v>167</v>
      </c>
      <c r="T189" s="399"/>
    </row>
    <row r="190" spans="5:22" x14ac:dyDescent="0.25">
      <c r="E190" s="401"/>
      <c r="F190" s="401"/>
      <c r="G190" s="399"/>
      <c r="H190" s="399"/>
      <c r="I190" s="401"/>
      <c r="J190" s="407"/>
      <c r="K190" s="399"/>
      <c r="L190" s="401"/>
      <c r="M190" s="401"/>
      <c r="N190" s="448"/>
      <c r="O190" s="125"/>
      <c r="P190" s="401"/>
      <c r="Q190" s="407"/>
      <c r="R190" s="133" t="s">
        <v>154</v>
      </c>
      <c r="S190" s="133"/>
      <c r="T190" s="399"/>
    </row>
    <row r="191" spans="5:22" ht="39" thickBot="1" x14ac:dyDescent="0.3">
      <c r="E191" s="401"/>
      <c r="F191" s="402"/>
      <c r="G191" s="400"/>
      <c r="H191" s="400"/>
      <c r="I191" s="402"/>
      <c r="J191" s="408"/>
      <c r="K191" s="400"/>
      <c r="L191" s="402"/>
      <c r="M191" s="409"/>
      <c r="N191" s="448"/>
      <c r="O191" s="140" t="s">
        <v>164</v>
      </c>
      <c r="P191" s="401"/>
      <c r="Q191" s="408"/>
      <c r="R191" s="134" t="s">
        <v>165</v>
      </c>
      <c r="S191" s="135" t="s">
        <v>168</v>
      </c>
      <c r="T191" s="400"/>
    </row>
    <row r="192" spans="5:22" ht="25.5" x14ac:dyDescent="0.25">
      <c r="E192" s="401"/>
      <c r="F192" s="50">
        <v>1</v>
      </c>
      <c r="G192" s="5" t="s">
        <v>95</v>
      </c>
      <c r="H192" s="61" t="s">
        <v>100</v>
      </c>
      <c r="I192" s="8" t="s">
        <v>12</v>
      </c>
      <c r="J192" s="8">
        <v>5</v>
      </c>
      <c r="K192" s="31">
        <v>1</v>
      </c>
      <c r="L192" s="47">
        <v>1900</v>
      </c>
      <c r="M192" s="114">
        <v>724</v>
      </c>
      <c r="N192" s="120">
        <f t="shared" ref="N192:N195" si="32">L192+M192</f>
        <v>2624</v>
      </c>
      <c r="O192" s="69"/>
      <c r="P192" s="47"/>
      <c r="Q192" s="47"/>
      <c r="R192" s="157">
        <v>347</v>
      </c>
      <c r="S192" s="47">
        <v>35</v>
      </c>
      <c r="T192" s="11">
        <f t="shared" ref="T192:T196" si="33">N192+O192+Q192+R192+S192</f>
        <v>3006</v>
      </c>
    </row>
    <row r="193" spans="5:22" ht="25.5" x14ac:dyDescent="0.25">
      <c r="E193" s="168">
        <f>E154+1</f>
        <v>1</v>
      </c>
      <c r="F193" s="127">
        <f>F192+1</f>
        <v>2</v>
      </c>
      <c r="G193" s="5" t="s">
        <v>97</v>
      </c>
      <c r="H193" s="61" t="s">
        <v>100</v>
      </c>
      <c r="I193" s="8" t="s">
        <v>12</v>
      </c>
      <c r="J193" s="8">
        <v>5</v>
      </c>
      <c r="K193" s="26">
        <v>1</v>
      </c>
      <c r="L193" s="47">
        <v>1900</v>
      </c>
      <c r="M193" s="114">
        <v>724</v>
      </c>
      <c r="N193" s="120">
        <f t="shared" si="32"/>
        <v>2624</v>
      </c>
      <c r="O193" s="69"/>
      <c r="P193" s="47"/>
      <c r="Q193" s="47"/>
      <c r="R193" s="157">
        <v>347</v>
      </c>
      <c r="S193" s="47">
        <v>35</v>
      </c>
      <c r="T193" s="11">
        <f t="shared" si="33"/>
        <v>3006</v>
      </c>
    </row>
    <row r="194" spans="5:22" ht="18" x14ac:dyDescent="0.25">
      <c r="E194" s="168">
        <f>E193+1</f>
        <v>2</v>
      </c>
      <c r="F194" s="127">
        <f t="shared" ref="E194:F196" si="34">F193+1</f>
        <v>3</v>
      </c>
      <c r="G194" s="5" t="s">
        <v>98</v>
      </c>
      <c r="H194" s="26" t="s">
        <v>101</v>
      </c>
      <c r="I194" s="8"/>
      <c r="J194" s="8">
        <v>5</v>
      </c>
      <c r="K194" s="26">
        <v>1</v>
      </c>
      <c r="L194" s="47">
        <v>1900</v>
      </c>
      <c r="M194" s="114">
        <v>444</v>
      </c>
      <c r="N194" s="120">
        <f t="shared" si="32"/>
        <v>2344</v>
      </c>
      <c r="O194" s="69"/>
      <c r="P194" s="47"/>
      <c r="Q194" s="60"/>
      <c r="R194" s="157">
        <v>347</v>
      </c>
      <c r="S194" s="69"/>
      <c r="T194" s="11">
        <f t="shared" si="33"/>
        <v>2691</v>
      </c>
    </row>
    <row r="195" spans="5:22" ht="18" x14ac:dyDescent="0.25">
      <c r="E195" s="168">
        <f t="shared" si="34"/>
        <v>3</v>
      </c>
      <c r="F195" s="127">
        <f t="shared" si="34"/>
        <v>4</v>
      </c>
      <c r="G195" s="5" t="s">
        <v>99</v>
      </c>
      <c r="H195" s="26" t="s">
        <v>102</v>
      </c>
      <c r="I195" s="8"/>
      <c r="J195" s="8">
        <v>5</v>
      </c>
      <c r="K195" s="26">
        <v>1</v>
      </c>
      <c r="L195" s="47">
        <v>1900</v>
      </c>
      <c r="M195" s="114">
        <v>444</v>
      </c>
      <c r="N195" s="120">
        <f t="shared" si="32"/>
        <v>2344</v>
      </c>
      <c r="O195" s="69"/>
      <c r="P195" s="47"/>
      <c r="Q195" s="60"/>
      <c r="R195" s="157">
        <v>347</v>
      </c>
      <c r="S195" s="69"/>
      <c r="T195" s="11">
        <f t="shared" si="33"/>
        <v>2691</v>
      </c>
    </row>
    <row r="196" spans="5:22" ht="18" x14ac:dyDescent="0.25">
      <c r="E196" s="168">
        <f t="shared" si="34"/>
        <v>4</v>
      </c>
      <c r="F196" s="127">
        <f t="shared" si="34"/>
        <v>5</v>
      </c>
      <c r="G196" s="5" t="s">
        <v>96</v>
      </c>
      <c r="H196" s="26" t="s">
        <v>101</v>
      </c>
      <c r="I196" s="8"/>
      <c r="J196" s="8">
        <v>1</v>
      </c>
      <c r="K196" s="31">
        <v>1</v>
      </c>
      <c r="L196" s="47">
        <v>1900</v>
      </c>
      <c r="M196" s="114">
        <v>263</v>
      </c>
      <c r="N196" s="120">
        <v>2325</v>
      </c>
      <c r="O196" s="69"/>
      <c r="P196" s="47"/>
      <c r="Q196" s="60"/>
      <c r="R196" s="157">
        <v>347</v>
      </c>
      <c r="S196" s="69"/>
      <c r="T196" s="11">
        <f t="shared" si="33"/>
        <v>2672</v>
      </c>
    </row>
    <row r="197" spans="5:22" ht="23.25" x14ac:dyDescent="0.25">
      <c r="E197" s="79"/>
      <c r="F197" s="142"/>
      <c r="G197" s="25"/>
      <c r="H197" s="51"/>
      <c r="I197" s="449" t="s">
        <v>118</v>
      </c>
      <c r="J197" s="449"/>
      <c r="K197" s="155">
        <f>SUM(K192:K196)</f>
        <v>5</v>
      </c>
      <c r="L197" s="28">
        <f>SUM(L192:L196)</f>
        <v>9500</v>
      </c>
      <c r="M197" s="28">
        <f t="shared" ref="M197:T197" si="35">SUM(M192:M196)</f>
        <v>2599</v>
      </c>
      <c r="N197" s="150">
        <f t="shared" si="35"/>
        <v>12261</v>
      </c>
      <c r="O197" s="150">
        <f t="shared" si="35"/>
        <v>0</v>
      </c>
      <c r="P197" s="150">
        <f t="shared" si="35"/>
        <v>0</v>
      </c>
      <c r="Q197" s="150">
        <f t="shared" si="35"/>
        <v>0</v>
      </c>
      <c r="R197" s="150">
        <f t="shared" si="35"/>
        <v>1735</v>
      </c>
      <c r="S197" s="150">
        <f t="shared" si="35"/>
        <v>70</v>
      </c>
      <c r="T197" s="150">
        <f t="shared" si="35"/>
        <v>14066</v>
      </c>
    </row>
    <row r="198" spans="5:22" ht="23.25" x14ac:dyDescent="0.25">
      <c r="E198" s="142"/>
      <c r="L198" s="9">
        <f>L35+L72+L90+L100+L112+L154+L197</f>
        <v>291641</v>
      </c>
      <c r="M198" s="9">
        <f>M35+M72+M90+M100+M112+M154+M197</f>
        <v>33093</v>
      </c>
      <c r="N198" s="150">
        <f t="shared" ref="N198:T198" si="36">N35+N72+N90+N100+N112+N129+N154+N197</f>
        <v>326919</v>
      </c>
      <c r="O198" s="150">
        <f t="shared" si="36"/>
        <v>2507</v>
      </c>
      <c r="P198" s="150">
        <f t="shared" si="36"/>
        <v>0</v>
      </c>
      <c r="Q198" s="150">
        <f t="shared" si="36"/>
        <v>22800</v>
      </c>
      <c r="R198" s="150">
        <f t="shared" si="36"/>
        <v>16500</v>
      </c>
      <c r="S198" s="150">
        <f t="shared" si="36"/>
        <v>380</v>
      </c>
      <c r="T198" s="156">
        <f t="shared" si="36"/>
        <v>369106</v>
      </c>
    </row>
    <row r="199" spans="5:22" ht="28.5" x14ac:dyDescent="0.45">
      <c r="I199" s="387" t="s">
        <v>121</v>
      </c>
      <c r="J199" s="387"/>
      <c r="K199" s="81">
        <f>K35+K72+K90+K100+K112+K129+K154+K197</f>
        <v>63.5</v>
      </c>
      <c r="Q199" s="121">
        <f>O198+Q198</f>
        <v>25307</v>
      </c>
      <c r="V199" s="9">
        <f>U98-U97</f>
        <v>0</v>
      </c>
    </row>
    <row r="202" spans="5:22" ht="18.75" x14ac:dyDescent="0.3">
      <c r="G202" s="173" t="s">
        <v>170</v>
      </c>
      <c r="H202" s="173"/>
      <c r="I202" s="173"/>
      <c r="J202" s="173"/>
      <c r="K202" s="173"/>
      <c r="L202" s="173"/>
      <c r="M202" s="173"/>
      <c r="N202" s="173" t="s">
        <v>172</v>
      </c>
      <c r="O202" s="173"/>
      <c r="P202" s="173"/>
      <c r="Q202" s="173"/>
      <c r="R202" s="173"/>
      <c r="S202" s="173" t="s">
        <v>174</v>
      </c>
      <c r="T202" s="173"/>
    </row>
    <row r="203" spans="5:22" ht="18.75" x14ac:dyDescent="0.3">
      <c r="G203" s="173" t="s">
        <v>171</v>
      </c>
      <c r="H203" s="173"/>
      <c r="I203" s="173"/>
      <c r="J203" s="173"/>
      <c r="K203" s="173"/>
      <c r="L203" s="173"/>
      <c r="M203" s="173"/>
      <c r="N203" s="173" t="s">
        <v>173</v>
      </c>
      <c r="O203" s="173"/>
      <c r="P203" s="173"/>
      <c r="Q203" s="173"/>
      <c r="R203" s="173"/>
      <c r="S203" s="173" t="s">
        <v>175</v>
      </c>
      <c r="T203" s="173"/>
    </row>
  </sheetData>
  <mergeCells count="135">
    <mergeCell ref="B1:J2"/>
    <mergeCell ref="E5:T5"/>
    <mergeCell ref="E6:T6"/>
    <mergeCell ref="A7:A10"/>
    <mergeCell ref="B7:B10"/>
    <mergeCell ref="C7:D9"/>
    <mergeCell ref="E7:E10"/>
    <mergeCell ref="F7:F10"/>
    <mergeCell ref="G7:G10"/>
    <mergeCell ref="H7:H10"/>
    <mergeCell ref="P7:P10"/>
    <mergeCell ref="Q7:Q10"/>
    <mergeCell ref="T7:T10"/>
    <mergeCell ref="I34:J34"/>
    <mergeCell ref="I35:J35"/>
    <mergeCell ref="E51:U51"/>
    <mergeCell ref="I7:I10"/>
    <mergeCell ref="J7:J10"/>
    <mergeCell ref="K7:K10"/>
    <mergeCell ref="L7:L10"/>
    <mergeCell ref="M7:M10"/>
    <mergeCell ref="N7:N10"/>
    <mergeCell ref="N53:N56"/>
    <mergeCell ref="P53:P56"/>
    <mergeCell ref="Q53:Q56"/>
    <mergeCell ref="T53:T56"/>
    <mergeCell ref="A67:D67"/>
    <mergeCell ref="I72:J72"/>
    <mergeCell ref="E52:U52"/>
    <mergeCell ref="E53:E56"/>
    <mergeCell ref="F53:F56"/>
    <mergeCell ref="G53:G56"/>
    <mergeCell ref="H53:H56"/>
    <mergeCell ref="I53:I56"/>
    <mergeCell ref="J53:J56"/>
    <mergeCell ref="K53:K56"/>
    <mergeCell ref="L53:L56"/>
    <mergeCell ref="M53:M56"/>
    <mergeCell ref="M76:M79"/>
    <mergeCell ref="N76:N79"/>
    <mergeCell ref="P76:P79"/>
    <mergeCell ref="Q76:Q79"/>
    <mergeCell ref="T76:T79"/>
    <mergeCell ref="I90:J90"/>
    <mergeCell ref="E74:U74"/>
    <mergeCell ref="E75:U75"/>
    <mergeCell ref="E76:E79"/>
    <mergeCell ref="F76:F79"/>
    <mergeCell ref="G76:G79"/>
    <mergeCell ref="H76:H79"/>
    <mergeCell ref="I76:I79"/>
    <mergeCell ref="J76:J79"/>
    <mergeCell ref="K76:K79"/>
    <mergeCell ref="L76:L79"/>
    <mergeCell ref="M93:M96"/>
    <mergeCell ref="N93:N96"/>
    <mergeCell ref="P93:P96"/>
    <mergeCell ref="Q93:Q96"/>
    <mergeCell ref="T93:T96"/>
    <mergeCell ref="I100:J100"/>
    <mergeCell ref="E91:T91"/>
    <mergeCell ref="E92:T92"/>
    <mergeCell ref="E93:E96"/>
    <mergeCell ref="F93:F96"/>
    <mergeCell ref="G93:G96"/>
    <mergeCell ref="H93:H96"/>
    <mergeCell ref="I93:I96"/>
    <mergeCell ref="J93:J96"/>
    <mergeCell ref="K93:K96"/>
    <mergeCell ref="L93:L96"/>
    <mergeCell ref="M103:M106"/>
    <mergeCell ref="N103:N106"/>
    <mergeCell ref="P103:P106"/>
    <mergeCell ref="Q103:Q106"/>
    <mergeCell ref="T103:T106"/>
    <mergeCell ref="I112:J112"/>
    <mergeCell ref="E101:T101"/>
    <mergeCell ref="E102:T102"/>
    <mergeCell ref="E103:E106"/>
    <mergeCell ref="F103:F106"/>
    <mergeCell ref="G103:G106"/>
    <mergeCell ref="H103:H106"/>
    <mergeCell ref="I103:I106"/>
    <mergeCell ref="J103:J106"/>
    <mergeCell ref="K103:K106"/>
    <mergeCell ref="L103:L106"/>
    <mergeCell ref="M123:M126"/>
    <mergeCell ref="N123:N126"/>
    <mergeCell ref="P123:P126"/>
    <mergeCell ref="Q123:Q126"/>
    <mergeCell ref="T123:T126"/>
    <mergeCell ref="I129:J129"/>
    <mergeCell ref="E121:T121"/>
    <mergeCell ref="E122:T122"/>
    <mergeCell ref="E123:E126"/>
    <mergeCell ref="F123:F126"/>
    <mergeCell ref="G123:G126"/>
    <mergeCell ref="H123:H126"/>
    <mergeCell ref="I123:I126"/>
    <mergeCell ref="J123:J126"/>
    <mergeCell ref="K123:K126"/>
    <mergeCell ref="L123:L126"/>
    <mergeCell ref="N133:N136"/>
    <mergeCell ref="P133:P136"/>
    <mergeCell ref="Q133:Q136"/>
    <mergeCell ref="E133:E136"/>
    <mergeCell ref="F133:F136"/>
    <mergeCell ref="G133:G136"/>
    <mergeCell ref="H133:H136"/>
    <mergeCell ref="I133:I136"/>
    <mergeCell ref="J133:J136"/>
    <mergeCell ref="I199:J199"/>
    <mergeCell ref="E131:T131"/>
    <mergeCell ref="E132:T132"/>
    <mergeCell ref="E186:T186"/>
    <mergeCell ref="E187:T187"/>
    <mergeCell ref="N188:N191"/>
    <mergeCell ref="P188:P191"/>
    <mergeCell ref="Q188:Q191"/>
    <mergeCell ref="T188:T191"/>
    <mergeCell ref="E189:E192"/>
    <mergeCell ref="I197:J197"/>
    <mergeCell ref="T133:T136"/>
    <mergeCell ref="I154:J154"/>
    <mergeCell ref="F188:F191"/>
    <mergeCell ref="G188:G191"/>
    <mergeCell ref="H188:H191"/>
    <mergeCell ref="I188:I191"/>
    <mergeCell ref="J188:J191"/>
    <mergeCell ref="K188:K191"/>
    <mergeCell ref="L188:L191"/>
    <mergeCell ref="M188:M191"/>
    <mergeCell ref="K133:K136"/>
    <mergeCell ref="L133:L136"/>
    <mergeCell ref="M133:M136"/>
  </mergeCells>
  <pageMargins left="0.118110236220472" right="0" top="0.15748031496063" bottom="0" header="0.31496062992126" footer="0.31496062992126"/>
  <pageSetup paperSize="9" scale="65" orientation="landscape" r:id="rId1"/>
  <rowBreaks count="2" manualBreakCount="2">
    <brk id="72" max="16383" man="1"/>
    <brk id="1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abSelected="1" zoomScaleNormal="100" workbookViewId="0">
      <selection activeCell="M61" sqref="M61"/>
    </sheetView>
  </sheetViews>
  <sheetFormatPr defaultRowHeight="15" x14ac:dyDescent="0.25"/>
  <cols>
    <col min="1" max="1" width="3.140625" customWidth="1"/>
    <col min="2" max="2" width="17.85546875" customWidth="1"/>
    <col min="4" max="4" width="5.7109375" customWidth="1"/>
    <col min="5" max="5" width="4.7109375" customWidth="1"/>
    <col min="6" max="6" width="4.140625" customWidth="1"/>
    <col min="7" max="7" width="7.28515625" customWidth="1"/>
    <col min="8" max="8" width="6.7109375" customWidth="1"/>
    <col min="9" max="9" width="8.85546875" customWidth="1"/>
    <col min="10" max="10" width="5" customWidth="1"/>
  </cols>
  <sheetData>
    <row r="1" spans="1:10" ht="80.25" customHeight="1" x14ac:dyDescent="0.25">
      <c r="B1" s="453" t="s">
        <v>251</v>
      </c>
      <c r="C1" s="453"/>
      <c r="D1" s="453"/>
      <c r="E1" s="453"/>
      <c r="F1" s="453"/>
      <c r="G1" s="453"/>
      <c r="H1" s="453"/>
      <c r="I1" s="453"/>
      <c r="J1" s="453"/>
    </row>
    <row r="2" spans="1:10" ht="72.75" x14ac:dyDescent="0.25">
      <c r="A2" s="353" t="s">
        <v>208</v>
      </c>
      <c r="B2" s="354" t="s">
        <v>232</v>
      </c>
      <c r="C2" s="355" t="s">
        <v>223</v>
      </c>
      <c r="D2" s="355" t="s">
        <v>228</v>
      </c>
      <c r="E2" s="355" t="s">
        <v>229</v>
      </c>
      <c r="F2" s="355" t="s">
        <v>209</v>
      </c>
      <c r="G2" s="356" t="s">
        <v>233</v>
      </c>
      <c r="H2" s="356" t="s">
        <v>222</v>
      </c>
      <c r="I2" s="356" t="s">
        <v>234</v>
      </c>
      <c r="J2" s="356" t="s">
        <v>243</v>
      </c>
    </row>
    <row r="3" spans="1:10" ht="24.75" x14ac:dyDescent="0.25">
      <c r="A3" s="383"/>
      <c r="B3" s="379"/>
      <c r="C3" s="380"/>
      <c r="D3" s="380"/>
      <c r="E3" s="380"/>
      <c r="F3" s="380"/>
      <c r="G3" s="381" t="s">
        <v>248</v>
      </c>
      <c r="H3" s="381" t="s">
        <v>247</v>
      </c>
      <c r="I3" s="381" t="s">
        <v>245</v>
      </c>
      <c r="J3" s="381" t="s">
        <v>244</v>
      </c>
    </row>
    <row r="4" spans="1:10" x14ac:dyDescent="0.25">
      <c r="A4" s="383"/>
      <c r="B4" s="379"/>
      <c r="C4" s="380"/>
      <c r="D4" s="380"/>
      <c r="E4" s="380"/>
      <c r="F4" s="380"/>
      <c r="G4" s="381" t="s">
        <v>246</v>
      </c>
      <c r="H4" s="381" t="s">
        <v>246</v>
      </c>
      <c r="I4" s="381">
        <v>153</v>
      </c>
      <c r="J4" s="381" t="s">
        <v>246</v>
      </c>
    </row>
    <row r="5" spans="1:10" ht="15.75" thickBot="1" x14ac:dyDescent="0.3">
      <c r="A5" s="384"/>
      <c r="B5" s="379"/>
      <c r="C5" s="380"/>
      <c r="D5" s="380"/>
      <c r="E5" s="380"/>
      <c r="F5" s="380"/>
      <c r="G5" s="381">
        <v>2017</v>
      </c>
      <c r="H5" s="381">
        <v>2017</v>
      </c>
      <c r="I5" s="381">
        <v>2017</v>
      </c>
      <c r="J5" s="381">
        <v>2017</v>
      </c>
    </row>
    <row r="6" spans="1:10" ht="15.75" thickBot="1" x14ac:dyDescent="0.3">
      <c r="A6" s="382">
        <v>0</v>
      </c>
      <c r="B6" s="357">
        <v>1</v>
      </c>
      <c r="C6" s="358">
        <v>2</v>
      </c>
      <c r="D6" s="358">
        <v>3</v>
      </c>
      <c r="E6" s="358">
        <v>4</v>
      </c>
      <c r="F6" s="359">
        <v>5</v>
      </c>
      <c r="G6" s="360">
        <v>6</v>
      </c>
      <c r="H6" s="360">
        <v>7</v>
      </c>
      <c r="I6" s="360">
        <v>8</v>
      </c>
      <c r="J6" s="360">
        <v>9</v>
      </c>
    </row>
    <row r="7" spans="1:10" ht="15.75" thickBot="1" x14ac:dyDescent="0.3">
      <c r="A7" s="361"/>
      <c r="B7" s="362"/>
      <c r="C7" s="363"/>
      <c r="D7" s="363"/>
      <c r="E7" s="363"/>
      <c r="F7" s="364"/>
      <c r="G7" s="365"/>
      <c r="H7" s="365"/>
      <c r="I7" s="365"/>
      <c r="J7" s="365"/>
    </row>
    <row r="8" spans="1:10" ht="15.75" thickBot="1" x14ac:dyDescent="0.3">
      <c r="A8" s="366"/>
      <c r="B8" s="367"/>
      <c r="C8" s="367" t="s">
        <v>237</v>
      </c>
      <c r="D8" s="367"/>
      <c r="E8" s="367"/>
      <c r="F8" s="368" t="s">
        <v>231</v>
      </c>
      <c r="G8" s="368"/>
      <c r="H8" s="368"/>
      <c r="I8" s="368"/>
      <c r="J8" s="368"/>
    </row>
    <row r="9" spans="1:10" x14ac:dyDescent="0.25">
      <c r="A9" s="369">
        <v>1</v>
      </c>
      <c r="B9" s="369" t="s">
        <v>210</v>
      </c>
      <c r="C9" s="370" t="s">
        <v>20</v>
      </c>
      <c r="D9" s="370">
        <v>5</v>
      </c>
      <c r="E9" s="370" t="s">
        <v>224</v>
      </c>
      <c r="F9" s="370">
        <v>1</v>
      </c>
      <c r="G9" s="370">
        <v>14390</v>
      </c>
      <c r="H9" s="370">
        <v>0</v>
      </c>
      <c r="I9" s="370">
        <v>500</v>
      </c>
      <c r="J9" s="370">
        <v>0</v>
      </c>
    </row>
    <row r="10" spans="1:10" x14ac:dyDescent="0.25">
      <c r="A10" s="371">
        <v>2</v>
      </c>
      <c r="B10" s="371" t="s">
        <v>211</v>
      </c>
      <c r="C10" s="372" t="s">
        <v>20</v>
      </c>
      <c r="D10" s="372">
        <v>5</v>
      </c>
      <c r="E10" s="372" t="s">
        <v>224</v>
      </c>
      <c r="F10" s="372">
        <v>1</v>
      </c>
      <c r="G10" s="372">
        <v>12532</v>
      </c>
      <c r="H10" s="372">
        <v>0</v>
      </c>
      <c r="I10" s="372">
        <v>500</v>
      </c>
      <c r="J10" s="372">
        <v>0</v>
      </c>
    </row>
    <row r="11" spans="1:10" x14ac:dyDescent="0.25">
      <c r="A11" s="371">
        <v>3</v>
      </c>
      <c r="B11" s="371" t="s">
        <v>212</v>
      </c>
      <c r="C11" s="372" t="s">
        <v>20</v>
      </c>
      <c r="D11" s="372">
        <v>5</v>
      </c>
      <c r="E11" s="372" t="s">
        <v>224</v>
      </c>
      <c r="F11" s="372">
        <v>1</v>
      </c>
      <c r="G11" s="372">
        <v>12532</v>
      </c>
      <c r="H11" s="372">
        <v>0</v>
      </c>
      <c r="I11" s="372">
        <v>500</v>
      </c>
      <c r="J11" s="372">
        <v>0</v>
      </c>
    </row>
    <row r="12" spans="1:10" x14ac:dyDescent="0.25">
      <c r="A12" s="371">
        <v>4</v>
      </c>
      <c r="B12" s="371" t="s">
        <v>213</v>
      </c>
      <c r="C12" s="372" t="s">
        <v>20</v>
      </c>
      <c r="D12" s="372">
        <v>5</v>
      </c>
      <c r="E12" s="372" t="s">
        <v>224</v>
      </c>
      <c r="F12" s="372">
        <v>1</v>
      </c>
      <c r="G12" s="372">
        <v>10211</v>
      </c>
      <c r="H12" s="372" t="s">
        <v>252</v>
      </c>
      <c r="I12" s="372">
        <v>0</v>
      </c>
      <c r="J12" s="372">
        <v>347</v>
      </c>
    </row>
    <row r="13" spans="1:10" ht="15.75" thickBot="1" x14ac:dyDescent="0.3">
      <c r="A13" s="371">
        <v>5</v>
      </c>
      <c r="B13" s="371" t="s">
        <v>214</v>
      </c>
      <c r="C13" s="372" t="s">
        <v>20</v>
      </c>
      <c r="D13" s="372">
        <v>5</v>
      </c>
      <c r="E13" s="372" t="s">
        <v>224</v>
      </c>
      <c r="F13" s="372">
        <v>1</v>
      </c>
      <c r="G13" s="372">
        <v>8702</v>
      </c>
      <c r="H13" s="372">
        <v>0</v>
      </c>
      <c r="I13" s="372">
        <v>0</v>
      </c>
      <c r="J13" s="372">
        <v>347</v>
      </c>
    </row>
    <row r="14" spans="1:10" ht="15.75" thickBot="1" x14ac:dyDescent="0.3">
      <c r="A14" s="366"/>
      <c r="B14" s="367"/>
      <c r="C14" s="367" t="s">
        <v>237</v>
      </c>
      <c r="D14" s="367"/>
      <c r="E14" s="367"/>
      <c r="F14" s="368"/>
      <c r="G14" s="368"/>
      <c r="H14" s="368"/>
      <c r="I14" s="368"/>
      <c r="J14" s="368"/>
    </row>
    <row r="15" spans="1:10" x14ac:dyDescent="0.25">
      <c r="A15" s="369">
        <v>1</v>
      </c>
      <c r="B15" s="369" t="s">
        <v>239</v>
      </c>
      <c r="C15" s="370" t="s">
        <v>12</v>
      </c>
      <c r="D15" s="370">
        <v>5</v>
      </c>
      <c r="E15" s="370" t="s">
        <v>224</v>
      </c>
      <c r="F15" s="370">
        <v>1</v>
      </c>
      <c r="G15" s="370">
        <v>12426</v>
      </c>
      <c r="H15" s="370">
        <v>0</v>
      </c>
      <c r="I15" s="370">
        <v>500</v>
      </c>
      <c r="J15" s="370">
        <v>0</v>
      </c>
    </row>
    <row r="16" spans="1:10" x14ac:dyDescent="0.25">
      <c r="A16" s="371">
        <v>2</v>
      </c>
      <c r="B16" s="371" t="s">
        <v>239</v>
      </c>
      <c r="C16" s="372" t="s">
        <v>12</v>
      </c>
      <c r="D16" s="372">
        <v>5</v>
      </c>
      <c r="E16" s="372" t="s">
        <v>224</v>
      </c>
      <c r="F16" s="372">
        <v>1</v>
      </c>
      <c r="G16" s="372">
        <v>12426</v>
      </c>
      <c r="H16" s="372"/>
      <c r="I16" s="372">
        <v>950</v>
      </c>
      <c r="J16" s="372">
        <v>0</v>
      </c>
    </row>
    <row r="17" spans="1:29" x14ac:dyDescent="0.25">
      <c r="A17" s="371">
        <v>3</v>
      </c>
      <c r="B17" s="369" t="s">
        <v>239</v>
      </c>
      <c r="C17" s="372" t="s">
        <v>20</v>
      </c>
      <c r="D17" s="372">
        <v>5</v>
      </c>
      <c r="E17" s="372" t="s">
        <v>224</v>
      </c>
      <c r="F17" s="372">
        <v>1</v>
      </c>
      <c r="G17" s="372">
        <v>9824</v>
      </c>
      <c r="H17" s="372">
        <v>0</v>
      </c>
      <c r="I17" s="372">
        <v>500</v>
      </c>
      <c r="J17" s="372">
        <v>0</v>
      </c>
    </row>
    <row r="18" spans="1:29" x14ac:dyDescent="0.25">
      <c r="A18" s="371">
        <v>4</v>
      </c>
      <c r="B18" s="369" t="s">
        <v>239</v>
      </c>
      <c r="C18" s="372" t="s">
        <v>20</v>
      </c>
      <c r="D18" s="372">
        <v>4</v>
      </c>
      <c r="E18" s="372" t="s">
        <v>224</v>
      </c>
      <c r="F18" s="372">
        <v>1</v>
      </c>
      <c r="G18" s="372">
        <v>9585</v>
      </c>
      <c r="H18" s="372">
        <v>0</v>
      </c>
      <c r="I18" s="372">
        <v>500</v>
      </c>
      <c r="J18" s="372">
        <v>0</v>
      </c>
    </row>
    <row r="19" spans="1:29" x14ac:dyDescent="0.25">
      <c r="A19" s="371">
        <v>5</v>
      </c>
      <c r="B19" s="369" t="s">
        <v>239</v>
      </c>
      <c r="C19" s="372" t="s">
        <v>14</v>
      </c>
      <c r="D19" s="372">
        <v>5</v>
      </c>
      <c r="E19" s="372" t="s">
        <v>224</v>
      </c>
      <c r="F19" s="372">
        <v>1</v>
      </c>
      <c r="G19" s="372">
        <v>6943</v>
      </c>
      <c r="H19" s="372">
        <v>0</v>
      </c>
      <c r="I19" s="372">
        <v>500</v>
      </c>
      <c r="J19" s="372">
        <v>347</v>
      </c>
    </row>
    <row r="20" spans="1:29" x14ac:dyDescent="0.25">
      <c r="A20" s="371">
        <v>6</v>
      </c>
      <c r="B20" s="369" t="s">
        <v>239</v>
      </c>
      <c r="C20" s="372" t="s">
        <v>14</v>
      </c>
      <c r="D20" s="372">
        <v>5</v>
      </c>
      <c r="E20" s="372" t="s">
        <v>224</v>
      </c>
      <c r="F20" s="372">
        <v>1</v>
      </c>
      <c r="G20" s="372">
        <v>6943</v>
      </c>
      <c r="H20" s="372">
        <v>0</v>
      </c>
      <c r="I20" s="372">
        <v>0</v>
      </c>
      <c r="J20" s="372">
        <v>347</v>
      </c>
    </row>
    <row r="21" spans="1:29" x14ac:dyDescent="0.25">
      <c r="A21" s="371">
        <v>7</v>
      </c>
      <c r="B21" s="369" t="s">
        <v>239</v>
      </c>
      <c r="C21" s="372" t="s">
        <v>14</v>
      </c>
      <c r="D21" s="372">
        <v>5</v>
      </c>
      <c r="E21" s="372" t="s">
        <v>224</v>
      </c>
      <c r="F21" s="372">
        <v>1</v>
      </c>
      <c r="G21" s="372">
        <v>6943</v>
      </c>
      <c r="H21" s="372">
        <v>0</v>
      </c>
      <c r="I21" s="372">
        <v>0</v>
      </c>
      <c r="J21" s="372">
        <v>0</v>
      </c>
    </row>
    <row r="22" spans="1:29" x14ac:dyDescent="0.25">
      <c r="A22" s="371">
        <v>8</v>
      </c>
      <c r="B22" s="369" t="s">
        <v>239</v>
      </c>
      <c r="C22" s="372" t="s">
        <v>14</v>
      </c>
      <c r="D22" s="372">
        <v>4</v>
      </c>
      <c r="E22" s="372" t="s">
        <v>224</v>
      </c>
      <c r="F22" s="372">
        <v>1</v>
      </c>
      <c r="G22" s="372">
        <v>6775</v>
      </c>
      <c r="H22" s="372">
        <v>0</v>
      </c>
      <c r="I22" s="372">
        <v>500</v>
      </c>
      <c r="J22" s="372">
        <v>347</v>
      </c>
    </row>
    <row r="23" spans="1:29" x14ac:dyDescent="0.25">
      <c r="A23" s="371">
        <v>9</v>
      </c>
      <c r="B23" s="369" t="s">
        <v>239</v>
      </c>
      <c r="C23" s="372" t="s">
        <v>14</v>
      </c>
      <c r="D23" s="372">
        <v>4</v>
      </c>
      <c r="E23" s="372" t="s">
        <v>224</v>
      </c>
      <c r="F23" s="372">
        <v>1</v>
      </c>
      <c r="G23" s="372">
        <v>6775</v>
      </c>
      <c r="H23" s="372">
        <v>0</v>
      </c>
      <c r="I23" s="372">
        <v>0</v>
      </c>
      <c r="J23" s="372">
        <v>0</v>
      </c>
    </row>
    <row r="24" spans="1:29" s="351" customFormat="1" x14ac:dyDescent="0.25">
      <c r="A24" s="375">
        <v>10</v>
      </c>
      <c r="B24" s="369" t="s">
        <v>239</v>
      </c>
      <c r="C24" s="376" t="s">
        <v>14</v>
      </c>
      <c r="D24" s="376">
        <v>4</v>
      </c>
      <c r="E24" s="376" t="s">
        <v>224</v>
      </c>
      <c r="F24" s="376">
        <v>1</v>
      </c>
      <c r="G24" s="376">
        <v>6775</v>
      </c>
      <c r="H24" s="376">
        <v>0</v>
      </c>
      <c r="I24" s="376">
        <v>500</v>
      </c>
      <c r="J24" s="376">
        <v>347</v>
      </c>
      <c r="K24" s="352"/>
      <c r="L24" s="352"/>
      <c r="M24" s="352"/>
      <c r="N24" s="352"/>
      <c r="O24" s="352"/>
      <c r="P24" s="352"/>
      <c r="Q24" s="352"/>
      <c r="R24" s="352"/>
      <c r="S24" s="352"/>
      <c r="T24" s="352"/>
      <c r="U24" s="352"/>
      <c r="V24" s="352"/>
      <c r="W24" s="352"/>
      <c r="X24" s="352"/>
      <c r="Y24" s="352"/>
      <c r="Z24" s="352"/>
      <c r="AA24" s="352"/>
      <c r="AB24" s="352"/>
      <c r="AC24" s="352"/>
    </row>
    <row r="25" spans="1:29" s="351" customFormat="1" x14ac:dyDescent="0.25">
      <c r="A25" s="375">
        <v>11</v>
      </c>
      <c r="B25" s="369" t="s">
        <v>239</v>
      </c>
      <c r="C25" s="376" t="s">
        <v>14</v>
      </c>
      <c r="D25" s="376">
        <v>3</v>
      </c>
      <c r="E25" s="376" t="s">
        <v>224</v>
      </c>
      <c r="F25" s="376">
        <v>1</v>
      </c>
      <c r="G25" s="376">
        <v>6607</v>
      </c>
      <c r="H25" s="376">
        <v>0</v>
      </c>
      <c r="I25" s="376">
        <v>0</v>
      </c>
      <c r="J25" s="376">
        <v>0</v>
      </c>
      <c r="K25" s="352"/>
      <c r="L25" s="352"/>
      <c r="M25" s="352"/>
      <c r="N25" s="352"/>
      <c r="O25" s="352"/>
      <c r="P25" s="352"/>
      <c r="Q25" s="352"/>
      <c r="R25" s="352"/>
      <c r="S25" s="352"/>
      <c r="T25" s="352"/>
      <c r="U25" s="352"/>
      <c r="V25" s="352"/>
      <c r="W25" s="352"/>
      <c r="X25" s="352"/>
      <c r="Y25" s="352"/>
      <c r="Z25" s="352"/>
      <c r="AA25" s="352"/>
      <c r="AB25" s="352"/>
      <c r="AC25" s="352"/>
    </row>
    <row r="26" spans="1:29" s="351" customFormat="1" x14ac:dyDescent="0.25">
      <c r="A26" s="375">
        <v>12</v>
      </c>
      <c r="B26" s="369" t="s">
        <v>239</v>
      </c>
      <c r="C26" s="376" t="s">
        <v>14</v>
      </c>
      <c r="D26" s="376">
        <v>2</v>
      </c>
      <c r="E26" s="376" t="s">
        <v>224</v>
      </c>
      <c r="F26" s="376">
        <v>1</v>
      </c>
      <c r="G26" s="376">
        <v>6295</v>
      </c>
      <c r="H26" s="376">
        <v>0</v>
      </c>
      <c r="I26" s="376">
        <v>500</v>
      </c>
      <c r="J26" s="376">
        <v>347</v>
      </c>
      <c r="K26" s="352"/>
      <c r="L26" s="352"/>
      <c r="M26" s="352"/>
      <c r="N26" s="352"/>
      <c r="O26" s="352"/>
      <c r="P26" s="352"/>
      <c r="Q26" s="352"/>
      <c r="R26" s="352"/>
      <c r="S26" s="352"/>
      <c r="T26" s="352"/>
      <c r="U26" s="352"/>
      <c r="V26" s="352"/>
      <c r="W26" s="352"/>
      <c r="X26" s="352"/>
      <c r="Y26" s="352"/>
      <c r="Z26" s="352"/>
      <c r="AA26" s="352"/>
      <c r="AB26" s="352"/>
      <c r="AC26" s="352"/>
    </row>
    <row r="27" spans="1:29" x14ac:dyDescent="0.25">
      <c r="A27" s="371">
        <v>13</v>
      </c>
      <c r="B27" s="369" t="s">
        <v>239</v>
      </c>
      <c r="C27" s="372"/>
      <c r="D27" s="372">
        <v>5</v>
      </c>
      <c r="E27" s="372" t="s">
        <v>224</v>
      </c>
      <c r="F27" s="372">
        <v>1</v>
      </c>
      <c r="G27" s="372">
        <v>6720</v>
      </c>
      <c r="H27" s="372">
        <v>0</v>
      </c>
      <c r="I27" s="372">
        <v>0</v>
      </c>
      <c r="J27" s="372">
        <v>347</v>
      </c>
    </row>
    <row r="28" spans="1:29" x14ac:dyDescent="0.25">
      <c r="A28" s="371">
        <v>14</v>
      </c>
      <c r="B28" s="369" t="s">
        <v>239</v>
      </c>
      <c r="C28" s="372"/>
      <c r="D28" s="372">
        <v>5</v>
      </c>
      <c r="E28" s="372" t="s">
        <v>224</v>
      </c>
      <c r="F28" s="372">
        <v>1</v>
      </c>
      <c r="G28" s="372">
        <v>6792</v>
      </c>
      <c r="H28" s="372">
        <v>0</v>
      </c>
      <c r="I28" s="372">
        <v>500</v>
      </c>
      <c r="J28" s="372">
        <v>347</v>
      </c>
    </row>
    <row r="29" spans="1:29" x14ac:dyDescent="0.25">
      <c r="A29" s="371">
        <v>15</v>
      </c>
      <c r="B29" s="369" t="s">
        <v>239</v>
      </c>
      <c r="C29" s="372"/>
      <c r="D29" s="372">
        <v>3</v>
      </c>
      <c r="E29" s="372" t="s">
        <v>224</v>
      </c>
      <c r="F29" s="372">
        <v>1</v>
      </c>
      <c r="G29" s="372">
        <v>6476</v>
      </c>
      <c r="H29" s="372">
        <v>0</v>
      </c>
      <c r="I29" s="372">
        <v>0</v>
      </c>
      <c r="J29" s="372">
        <v>0</v>
      </c>
    </row>
    <row r="30" spans="1:29" x14ac:dyDescent="0.25">
      <c r="A30" s="371">
        <v>16</v>
      </c>
      <c r="B30" s="369" t="s">
        <v>239</v>
      </c>
      <c r="C30" s="372"/>
      <c r="D30" s="372">
        <v>2</v>
      </c>
      <c r="E30" s="372" t="s">
        <v>224</v>
      </c>
      <c r="F30" s="372">
        <v>1</v>
      </c>
      <c r="G30" s="372">
        <v>6165</v>
      </c>
      <c r="H30" s="372">
        <v>0</v>
      </c>
      <c r="I30" s="372">
        <v>500</v>
      </c>
      <c r="J30" s="372">
        <v>347</v>
      </c>
      <c r="L30" t="s">
        <v>241</v>
      </c>
    </row>
    <row r="31" spans="1:29" x14ac:dyDescent="0.25">
      <c r="A31" s="371">
        <v>17</v>
      </c>
      <c r="B31" s="371" t="s">
        <v>17</v>
      </c>
      <c r="C31" s="372"/>
      <c r="D31" s="372">
        <v>0</v>
      </c>
      <c r="E31" s="372" t="s">
        <v>224</v>
      </c>
      <c r="F31" s="372">
        <v>1</v>
      </c>
      <c r="G31" s="372">
        <v>5400</v>
      </c>
      <c r="H31" s="372">
        <v>0</v>
      </c>
      <c r="I31" s="372">
        <v>0</v>
      </c>
      <c r="J31" s="372">
        <v>0</v>
      </c>
    </row>
    <row r="32" spans="1:29" ht="15.75" thickBot="1" x14ac:dyDescent="0.3">
      <c r="A32" s="373">
        <v>18</v>
      </c>
      <c r="B32" s="373" t="s">
        <v>140</v>
      </c>
      <c r="C32" s="374"/>
      <c r="D32" s="374">
        <v>5</v>
      </c>
      <c r="E32" s="374" t="s">
        <v>225</v>
      </c>
      <c r="F32" s="374">
        <v>1</v>
      </c>
      <c r="G32" s="374">
        <v>6118</v>
      </c>
      <c r="H32" s="374">
        <v>0</v>
      </c>
      <c r="I32" s="374">
        <v>0</v>
      </c>
      <c r="J32" s="374">
        <v>347</v>
      </c>
    </row>
    <row r="33" spans="1:10" ht="15.75" thickBot="1" x14ac:dyDescent="0.3">
      <c r="A33" s="366"/>
      <c r="B33" s="377"/>
      <c r="C33" s="368" t="s">
        <v>230</v>
      </c>
      <c r="D33" s="368"/>
      <c r="E33" s="368"/>
      <c r="F33" s="368"/>
      <c r="G33" s="368"/>
      <c r="H33" s="368"/>
      <c r="I33" s="368"/>
      <c r="J33" s="368"/>
    </row>
    <row r="34" spans="1:10" x14ac:dyDescent="0.25">
      <c r="A34" s="371">
        <v>1</v>
      </c>
      <c r="B34" s="371" t="s">
        <v>215</v>
      </c>
      <c r="C34" s="372" t="s">
        <v>65</v>
      </c>
      <c r="D34" s="372">
        <v>5</v>
      </c>
      <c r="E34" s="372" t="s">
        <v>224</v>
      </c>
      <c r="F34" s="372">
        <v>1</v>
      </c>
      <c r="G34" s="372">
        <v>7611</v>
      </c>
      <c r="H34" s="372">
        <v>0</v>
      </c>
      <c r="I34" s="372">
        <v>500</v>
      </c>
      <c r="J34" s="372">
        <v>347</v>
      </c>
    </row>
    <row r="35" spans="1:10" x14ac:dyDescent="0.25">
      <c r="A35" s="369">
        <v>2</v>
      </c>
      <c r="B35" s="369" t="s">
        <v>215</v>
      </c>
      <c r="C35" s="370" t="s">
        <v>65</v>
      </c>
      <c r="D35" s="370">
        <v>5</v>
      </c>
      <c r="E35" s="370" t="s">
        <v>224</v>
      </c>
      <c r="F35" s="370">
        <v>1</v>
      </c>
      <c r="G35" s="370">
        <v>7611</v>
      </c>
      <c r="H35" s="370">
        <v>0</v>
      </c>
      <c r="I35" s="370">
        <v>0</v>
      </c>
      <c r="J35" s="370">
        <v>347</v>
      </c>
    </row>
    <row r="36" spans="1:10" x14ac:dyDescent="0.25">
      <c r="A36" s="371">
        <v>3</v>
      </c>
      <c r="B36" s="371" t="s">
        <v>215</v>
      </c>
      <c r="C36" s="372" t="s">
        <v>65</v>
      </c>
      <c r="D36" s="372">
        <v>4</v>
      </c>
      <c r="E36" s="372" t="s">
        <v>224</v>
      </c>
      <c r="F36" s="372">
        <v>1</v>
      </c>
      <c r="G36" s="372">
        <v>7102</v>
      </c>
      <c r="H36" s="372">
        <v>0</v>
      </c>
      <c r="I36" s="372">
        <v>0</v>
      </c>
      <c r="J36" s="372">
        <v>347</v>
      </c>
    </row>
    <row r="37" spans="1:10" ht="15.75" thickBot="1" x14ac:dyDescent="0.3">
      <c r="A37" s="373">
        <v>4</v>
      </c>
      <c r="B37" s="373" t="s">
        <v>215</v>
      </c>
      <c r="C37" s="374" t="s">
        <v>227</v>
      </c>
      <c r="D37" s="374">
        <v>0</v>
      </c>
      <c r="E37" s="374" t="s">
        <v>224</v>
      </c>
      <c r="F37" s="374">
        <v>1</v>
      </c>
      <c r="G37" s="374">
        <v>4778</v>
      </c>
      <c r="H37" s="374">
        <v>358</v>
      </c>
      <c r="I37" s="374">
        <v>0</v>
      </c>
      <c r="J37" s="374">
        <v>347</v>
      </c>
    </row>
    <row r="38" spans="1:10" ht="15.75" thickBot="1" x14ac:dyDescent="0.3">
      <c r="A38" s="366"/>
      <c r="B38" s="367"/>
      <c r="C38" s="367" t="s">
        <v>238</v>
      </c>
      <c r="D38" s="367"/>
      <c r="E38" s="367"/>
      <c r="F38" s="368"/>
      <c r="G38" s="368"/>
      <c r="H38" s="368"/>
      <c r="I38" s="368"/>
      <c r="J38" s="368"/>
    </row>
    <row r="39" spans="1:10" x14ac:dyDescent="0.25">
      <c r="A39" s="369">
        <v>1</v>
      </c>
      <c r="B39" s="369" t="s">
        <v>216</v>
      </c>
      <c r="C39" s="370" t="s">
        <v>65</v>
      </c>
      <c r="D39" s="370">
        <v>5</v>
      </c>
      <c r="E39" s="370" t="s">
        <v>224</v>
      </c>
      <c r="F39" s="370">
        <v>1</v>
      </c>
      <c r="G39" s="370">
        <v>6778</v>
      </c>
      <c r="H39" s="370">
        <v>0</v>
      </c>
      <c r="I39" s="370">
        <v>0</v>
      </c>
      <c r="J39" s="370">
        <v>347</v>
      </c>
    </row>
    <row r="40" spans="1:10" x14ac:dyDescent="0.25">
      <c r="A40" s="371">
        <v>2</v>
      </c>
      <c r="B40" s="371" t="s">
        <v>217</v>
      </c>
      <c r="C40" s="372" t="s">
        <v>20</v>
      </c>
      <c r="D40" s="372">
        <v>3</v>
      </c>
      <c r="E40" s="372" t="s">
        <v>224</v>
      </c>
      <c r="F40" s="372">
        <v>1</v>
      </c>
      <c r="G40" s="372">
        <v>5689</v>
      </c>
      <c r="H40" s="372">
        <v>0</v>
      </c>
      <c r="I40" s="372">
        <v>0</v>
      </c>
      <c r="J40" s="372">
        <v>347</v>
      </c>
    </row>
    <row r="41" spans="1:10" x14ac:dyDescent="0.25">
      <c r="A41" s="371">
        <v>3</v>
      </c>
      <c r="B41" s="371" t="s">
        <v>217</v>
      </c>
      <c r="C41" s="372" t="s">
        <v>65</v>
      </c>
      <c r="D41" s="372">
        <v>5</v>
      </c>
      <c r="E41" s="372" t="s">
        <v>224</v>
      </c>
      <c r="F41" s="372">
        <v>1</v>
      </c>
      <c r="G41" s="372">
        <v>6778</v>
      </c>
      <c r="H41" s="372">
        <v>0</v>
      </c>
      <c r="I41" s="372">
        <v>0</v>
      </c>
      <c r="J41" s="372">
        <v>347</v>
      </c>
    </row>
    <row r="42" spans="1:10" x14ac:dyDescent="0.25">
      <c r="A42" s="371">
        <v>4</v>
      </c>
      <c r="B42" s="371" t="s">
        <v>218</v>
      </c>
      <c r="C42" s="372" t="s">
        <v>65</v>
      </c>
      <c r="D42" s="372">
        <v>5</v>
      </c>
      <c r="E42" s="372" t="s">
        <v>235</v>
      </c>
      <c r="F42" s="372">
        <v>1</v>
      </c>
      <c r="G42" s="372">
        <v>5912</v>
      </c>
      <c r="H42" s="372">
        <v>0</v>
      </c>
      <c r="I42" s="372">
        <v>0</v>
      </c>
      <c r="J42" s="372">
        <v>0</v>
      </c>
    </row>
    <row r="43" spans="1:10" x14ac:dyDescent="0.25">
      <c r="A43" s="371">
        <v>5</v>
      </c>
      <c r="B43" s="371" t="s">
        <v>218</v>
      </c>
      <c r="C43" s="372" t="s">
        <v>20</v>
      </c>
      <c r="D43" s="372">
        <v>5</v>
      </c>
      <c r="E43" s="372" t="s">
        <v>224</v>
      </c>
      <c r="F43" s="372">
        <v>1</v>
      </c>
      <c r="G43" s="372">
        <v>5976</v>
      </c>
      <c r="H43" s="372">
        <v>0</v>
      </c>
      <c r="I43" s="372">
        <v>0</v>
      </c>
      <c r="J43" s="372">
        <v>347</v>
      </c>
    </row>
    <row r="44" spans="1:10" x14ac:dyDescent="0.25">
      <c r="A44" s="371">
        <v>6</v>
      </c>
      <c r="B44" s="371" t="s">
        <v>218</v>
      </c>
      <c r="C44" s="372" t="s">
        <v>20</v>
      </c>
      <c r="D44" s="372">
        <v>4</v>
      </c>
      <c r="E44" s="372" t="s">
        <v>224</v>
      </c>
      <c r="F44" s="372">
        <v>1</v>
      </c>
      <c r="G44" s="372">
        <v>5829</v>
      </c>
      <c r="H44" s="372">
        <v>0</v>
      </c>
      <c r="I44" s="372">
        <v>0</v>
      </c>
      <c r="J44" s="372">
        <v>347</v>
      </c>
    </row>
    <row r="45" spans="1:10" x14ac:dyDescent="0.25">
      <c r="A45" s="371">
        <v>7</v>
      </c>
      <c r="B45" s="371" t="s">
        <v>218</v>
      </c>
      <c r="C45" s="372" t="s">
        <v>65</v>
      </c>
      <c r="D45" s="372">
        <v>5</v>
      </c>
      <c r="E45" s="372" t="s">
        <v>225</v>
      </c>
      <c r="F45" s="372">
        <v>1</v>
      </c>
      <c r="G45" s="372">
        <v>5656</v>
      </c>
      <c r="H45" s="372">
        <v>0</v>
      </c>
      <c r="I45" s="372">
        <v>0</v>
      </c>
      <c r="J45" s="372">
        <v>347</v>
      </c>
    </row>
    <row r="46" spans="1:10" x14ac:dyDescent="0.25">
      <c r="A46" s="371">
        <v>8</v>
      </c>
      <c r="B46" s="371" t="s">
        <v>219</v>
      </c>
      <c r="C46" s="372" t="s">
        <v>65</v>
      </c>
      <c r="D46" s="372">
        <v>5</v>
      </c>
      <c r="E46" s="372" t="s">
        <v>225</v>
      </c>
      <c r="F46" s="372">
        <v>1</v>
      </c>
      <c r="G46" s="372">
        <v>5585</v>
      </c>
      <c r="H46" s="372">
        <v>0</v>
      </c>
      <c r="I46" s="372">
        <v>0</v>
      </c>
      <c r="J46" s="372">
        <v>347</v>
      </c>
    </row>
    <row r="47" spans="1:10" x14ac:dyDescent="0.25">
      <c r="A47" s="371">
        <v>9</v>
      </c>
      <c r="B47" s="371" t="s">
        <v>236</v>
      </c>
      <c r="C47" s="372" t="s">
        <v>12</v>
      </c>
      <c r="D47" s="372">
        <v>5</v>
      </c>
      <c r="E47" s="372" t="s">
        <v>226</v>
      </c>
      <c r="F47" s="372">
        <v>1</v>
      </c>
      <c r="G47" s="372">
        <v>5514</v>
      </c>
      <c r="H47" s="372">
        <v>0</v>
      </c>
      <c r="I47" s="372">
        <v>0</v>
      </c>
      <c r="J47" s="372">
        <v>347</v>
      </c>
    </row>
    <row r="48" spans="1:10" x14ac:dyDescent="0.25">
      <c r="A48" s="371">
        <v>10</v>
      </c>
      <c r="B48" s="371" t="s">
        <v>236</v>
      </c>
      <c r="C48" s="372" t="s">
        <v>242</v>
      </c>
      <c r="D48" s="372">
        <v>0</v>
      </c>
      <c r="E48" s="372" t="s">
        <v>225</v>
      </c>
      <c r="F48" s="372">
        <v>1</v>
      </c>
      <c r="G48" s="372">
        <v>4325</v>
      </c>
      <c r="H48" s="372">
        <v>0</v>
      </c>
      <c r="I48" s="372">
        <v>0</v>
      </c>
      <c r="J48" s="372">
        <v>347</v>
      </c>
    </row>
    <row r="49" spans="1:24" x14ac:dyDescent="0.25">
      <c r="A49" s="371">
        <v>11</v>
      </c>
      <c r="B49" s="371" t="s">
        <v>236</v>
      </c>
      <c r="C49" s="372" t="s">
        <v>14</v>
      </c>
      <c r="D49" s="372">
        <v>2</v>
      </c>
      <c r="E49" s="372" t="s">
        <v>226</v>
      </c>
      <c r="F49" s="372">
        <v>1</v>
      </c>
      <c r="G49" s="372">
        <v>4688</v>
      </c>
      <c r="H49" s="372">
        <v>0</v>
      </c>
      <c r="I49" s="372">
        <v>0</v>
      </c>
      <c r="J49" s="372">
        <v>347</v>
      </c>
    </row>
    <row r="50" spans="1:24" x14ac:dyDescent="0.25">
      <c r="A50" s="371">
        <v>12</v>
      </c>
      <c r="B50" s="371" t="s">
        <v>220</v>
      </c>
      <c r="C50" s="372"/>
      <c r="D50" s="372">
        <v>3</v>
      </c>
      <c r="E50" s="372" t="s">
        <v>226</v>
      </c>
      <c r="F50" s="372">
        <v>1</v>
      </c>
      <c r="G50" s="372">
        <v>4325</v>
      </c>
      <c r="H50" s="372">
        <v>0</v>
      </c>
      <c r="I50" s="372">
        <v>0</v>
      </c>
      <c r="J50" s="372">
        <v>347</v>
      </c>
    </row>
    <row r="51" spans="1:24" x14ac:dyDescent="0.25">
      <c r="A51" s="371">
        <v>13</v>
      </c>
      <c r="B51" s="371" t="s">
        <v>221</v>
      </c>
      <c r="C51" s="372"/>
      <c r="D51" s="372">
        <v>5</v>
      </c>
      <c r="E51" s="372" t="s">
        <v>226</v>
      </c>
      <c r="F51" s="372">
        <v>1</v>
      </c>
      <c r="G51" s="372">
        <v>4325</v>
      </c>
      <c r="H51" s="372">
        <v>0</v>
      </c>
      <c r="I51" s="372">
        <v>0</v>
      </c>
      <c r="J51" s="372">
        <v>347</v>
      </c>
    </row>
    <row r="52" spans="1:24" x14ac:dyDescent="0.25">
      <c r="A52" s="378">
        <v>14</v>
      </c>
      <c r="B52" s="371" t="s">
        <v>240</v>
      </c>
      <c r="C52" s="372"/>
      <c r="D52" s="372">
        <v>5</v>
      </c>
      <c r="E52" s="372" t="s">
        <v>226</v>
      </c>
      <c r="F52" s="372">
        <v>1</v>
      </c>
      <c r="G52" s="372">
        <v>4325</v>
      </c>
      <c r="H52" s="372">
        <v>0</v>
      </c>
      <c r="I52" s="372">
        <v>0</v>
      </c>
      <c r="J52" s="372">
        <v>347</v>
      </c>
    </row>
    <row r="53" spans="1:24" x14ac:dyDescent="0.25">
      <c r="A53" t="s">
        <v>249</v>
      </c>
    </row>
    <row r="55" spans="1:24" ht="46.5" customHeight="1" x14ac:dyDescent="0.25">
      <c r="B55" s="454" t="s">
        <v>250</v>
      </c>
      <c r="C55" s="455"/>
      <c r="D55" s="455"/>
      <c r="E55" s="455"/>
      <c r="F55" s="455"/>
      <c r="G55" s="455"/>
      <c r="H55" s="455"/>
      <c r="I55" s="455"/>
      <c r="J55" s="455"/>
      <c r="K55" s="455"/>
      <c r="L55" s="386"/>
      <c r="M55" s="386"/>
      <c r="N55" s="386"/>
      <c r="O55" s="386"/>
      <c r="P55" s="386"/>
      <c r="Q55" s="386"/>
      <c r="R55" s="386"/>
      <c r="S55" s="386"/>
      <c r="T55" s="386"/>
      <c r="U55" s="386"/>
      <c r="V55" s="386"/>
      <c r="W55" s="386"/>
      <c r="X55" s="386"/>
    </row>
    <row r="56" spans="1:24" ht="32.25" customHeight="1" x14ac:dyDescent="0.25">
      <c r="B56" s="385"/>
      <c r="C56" s="386"/>
      <c r="D56" s="386"/>
      <c r="E56" s="386"/>
      <c r="F56" s="386"/>
      <c r="G56" s="386"/>
      <c r="H56" s="386"/>
      <c r="I56" s="386"/>
      <c r="J56" s="386"/>
      <c r="K56" s="386"/>
      <c r="L56" s="386"/>
      <c r="M56" s="386"/>
      <c r="N56" s="386"/>
      <c r="O56" s="386"/>
      <c r="P56" s="386"/>
      <c r="Q56" s="386"/>
      <c r="R56" s="386"/>
      <c r="S56" s="386"/>
      <c r="T56" s="386"/>
      <c r="U56" s="386"/>
      <c r="V56" s="386"/>
      <c r="W56" s="386"/>
      <c r="X56" s="386"/>
    </row>
    <row r="57" spans="1:24" x14ac:dyDescent="0.25">
      <c r="B57" s="456" t="s">
        <v>256</v>
      </c>
      <c r="I57" t="s">
        <v>254</v>
      </c>
    </row>
    <row r="58" spans="1:24" x14ac:dyDescent="0.25">
      <c r="B58" s="456" t="s">
        <v>253</v>
      </c>
      <c r="I58" t="s">
        <v>255</v>
      </c>
    </row>
    <row r="59" spans="1:24" x14ac:dyDescent="0.25">
      <c r="I59" t="s">
        <v>257</v>
      </c>
    </row>
  </sheetData>
  <mergeCells count="2">
    <mergeCell ref="B1:J1"/>
    <mergeCell ref="B55:K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generala</vt:lpstr>
      <vt:lpstr>IULIE2019</vt:lpstr>
      <vt:lpstr>ST FUNCTII MART.2019(3)</vt:lpstr>
      <vt:lpstr>Septembrie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cp:lastPrinted>2026-09-29T09:18:17Z</cp:lastPrinted>
  <dcterms:created xsi:type="dcterms:W3CDTF">2017-11-18T11:16:46Z</dcterms:created>
  <dcterms:modified xsi:type="dcterms:W3CDTF">2026-09-29T09:18:57Z</dcterms:modified>
</cp:coreProperties>
</file>